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19425" windowHeight="10725"/>
  </bookViews>
  <sheets>
    <sheet name="Включение МБТ " sheetId="1" r:id="rId1"/>
  </sheets>
  <definedNames>
    <definedName name="_xlnm.Print_Titles" localSheetId="0">'Включение МБТ '!$12:$12</definedName>
    <definedName name="_xlnm.Print_Area" localSheetId="0">'Включение МБТ '!$B$1:$AB$99</definedName>
  </definedNames>
  <calcPr calcId="145621"/>
</workbook>
</file>

<file path=xl/calcChain.xml><?xml version="1.0" encoding="utf-8"?>
<calcChain xmlns="http://schemas.openxmlformats.org/spreadsheetml/2006/main">
  <c r="Z85" i="1" l="1"/>
  <c r="V18" i="1" l="1"/>
  <c r="W18" i="1" l="1"/>
  <c r="X18" i="1" s="1"/>
  <c r="Y18" i="1" s="1"/>
  <c r="Z18" i="1" s="1"/>
  <c r="Y50" i="1"/>
  <c r="X50" i="1"/>
  <c r="U50" i="1"/>
  <c r="V34" i="1"/>
  <c r="Y34" i="1"/>
  <c r="AA18" i="1" l="1"/>
  <c r="Y70" i="1"/>
  <c r="W70" i="1"/>
  <c r="X70" i="1"/>
  <c r="W91" i="1" l="1"/>
  <c r="X91" i="1"/>
  <c r="Y91" i="1"/>
  <c r="Z91" i="1"/>
  <c r="V91" i="1"/>
  <c r="AA91" i="1" l="1"/>
  <c r="AA89" i="1"/>
  <c r="AA74" i="1" l="1"/>
  <c r="V70" i="1"/>
  <c r="Z70" i="1"/>
  <c r="U53" i="1" l="1"/>
  <c r="U52" i="1" l="1"/>
  <c r="U72" i="1" l="1"/>
  <c r="U70" i="1" s="1"/>
  <c r="AA94" i="1" l="1"/>
  <c r="AA92" i="1"/>
  <c r="AA90" i="1"/>
  <c r="AA88" i="1"/>
  <c r="AA87" i="1"/>
  <c r="Z86" i="1"/>
  <c r="Y86" i="1"/>
  <c r="X86" i="1"/>
  <c r="V86" i="1"/>
  <c r="U86" i="1"/>
  <c r="Z50" i="1"/>
  <c r="W85" i="1"/>
  <c r="AA84" i="1"/>
  <c r="V83" i="1"/>
  <c r="Z82" i="1"/>
  <c r="Z79" i="1" s="1"/>
  <c r="U81" i="1"/>
  <c r="AA80" i="1"/>
  <c r="X79" i="1"/>
  <c r="V79" i="1"/>
  <c r="U79" i="1"/>
  <c r="U47" i="1" s="1"/>
  <c r="AA78" i="1"/>
  <c r="AA77" i="1"/>
  <c r="AA76" i="1"/>
  <c r="AA75" i="1"/>
  <c r="AA72" i="1"/>
  <c r="AA71" i="1"/>
  <c r="AA69" i="1"/>
  <c r="AA68" i="1"/>
  <c r="AA67" i="1"/>
  <c r="AA66" i="1"/>
  <c r="AA65" i="1"/>
  <c r="AA64" i="1"/>
  <c r="AA63" i="1"/>
  <c r="AA62" i="1"/>
  <c r="Z61" i="1"/>
  <c r="Y61" i="1"/>
  <c r="X61" i="1"/>
  <c r="W61" i="1"/>
  <c r="V61" i="1"/>
  <c r="U61" i="1"/>
  <c r="Z60" i="1"/>
  <c r="Y60" i="1"/>
  <c r="X60" i="1"/>
  <c r="W60" i="1"/>
  <c r="V60" i="1"/>
  <c r="U60" i="1"/>
  <c r="AA59" i="1"/>
  <c r="AA58" i="1"/>
  <c r="AA56" i="1"/>
  <c r="AA55" i="1"/>
  <c r="AA54" i="1"/>
  <c r="AA53" i="1"/>
  <c r="Z48" i="1"/>
  <c r="Y48" i="1"/>
  <c r="W48" i="1"/>
  <c r="V48" i="1"/>
  <c r="X48" i="1"/>
  <c r="AA45" i="1"/>
  <c r="AA43" i="1"/>
  <c r="AA41" i="1"/>
  <c r="AA39" i="1"/>
  <c r="AA38" i="1"/>
  <c r="AA37" i="1"/>
  <c r="AA36" i="1"/>
  <c r="AA35" i="1"/>
  <c r="Z34" i="1"/>
  <c r="X34" i="1"/>
  <c r="W34" i="1"/>
  <c r="U34" i="1"/>
  <c r="Z33" i="1"/>
  <c r="Y33" i="1"/>
  <c r="X33" i="1"/>
  <c r="W33" i="1"/>
  <c r="V33" i="1"/>
  <c r="U33" i="1"/>
  <c r="Z31" i="1"/>
  <c r="AA31" i="1" s="1"/>
  <c r="Z28" i="1"/>
  <c r="AA28" i="1" s="1"/>
  <c r="AA27" i="1"/>
  <c r="Y26" i="1"/>
  <c r="X26" i="1"/>
  <c r="W26" i="1"/>
  <c r="V26" i="1"/>
  <c r="U26" i="1"/>
  <c r="AA25" i="1"/>
  <c r="AA24" i="1"/>
  <c r="AA23" i="1"/>
  <c r="AA22" i="1"/>
  <c r="Z21" i="1"/>
  <c r="Z20" i="1"/>
  <c r="Y20" i="1"/>
  <c r="X20" i="1"/>
  <c r="W20" i="1"/>
  <c r="V20" i="1"/>
  <c r="U20" i="1"/>
  <c r="V15" i="1"/>
  <c r="W15" i="1" s="1"/>
  <c r="AA85" i="1" l="1"/>
  <c r="W50" i="1"/>
  <c r="X47" i="1"/>
  <c r="Z47" i="1"/>
  <c r="AA83" i="1"/>
  <c r="V50" i="1"/>
  <c r="AA50" i="1" s="1"/>
  <c r="X13" i="1"/>
  <c r="V47" i="1"/>
  <c r="V13" i="1" s="1"/>
  <c r="AA86" i="1"/>
  <c r="AA82" i="1"/>
  <c r="AA70" i="1"/>
  <c r="X15" i="1"/>
  <c r="AF15" i="1"/>
  <c r="Y79" i="1"/>
  <c r="Y47" i="1" s="1"/>
  <c r="Y13" i="1" s="1"/>
  <c r="AA21" i="1"/>
  <c r="AA52" i="1"/>
  <c r="AA61" i="1"/>
  <c r="W79" i="1"/>
  <c r="AA33" i="1"/>
  <c r="AA60" i="1"/>
  <c r="AA81" i="1"/>
  <c r="U13" i="1"/>
  <c r="AA20" i="1"/>
  <c r="AA34" i="1"/>
  <c r="AA26" i="1"/>
  <c r="Z26" i="1"/>
  <c r="U48" i="1"/>
  <c r="AA48" i="1" s="1"/>
  <c r="W47" i="1" l="1"/>
  <c r="W13" i="1" s="1"/>
  <c r="Z13" i="1"/>
  <c r="AA79" i="1"/>
  <c r="Y15" i="1"/>
  <c r="AG15" i="1"/>
  <c r="AA47" i="1" l="1"/>
  <c r="AA13" i="1" s="1"/>
  <c r="Z15" i="1"/>
  <c r="AH15" i="1"/>
  <c r="AA15" i="1" l="1"/>
  <c r="AI15" i="1"/>
</calcChain>
</file>

<file path=xl/sharedStrings.xml><?xml version="1.0" encoding="utf-8"?>
<sst xmlns="http://schemas.openxmlformats.org/spreadsheetml/2006/main" count="179" uniqueCount="96">
  <si>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</si>
  <si>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</si>
  <si>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</si>
  <si>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</si>
  <si>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</si>
  <si>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</si>
  <si>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</si>
  <si>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</si>
  <si>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</si>
  <si>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</si>
  <si>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</si>
  <si>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</si>
  <si>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</si>
  <si>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</si>
  <si>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</si>
  <si>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</si>
  <si>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</si>
  <si>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</si>
  <si>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</si>
  <si>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коли-чество экземпля-ров</t>
  </si>
  <si>
    <t>да - 1 
нет - 0</t>
  </si>
  <si>
    <t>S</t>
  </si>
  <si>
    <t>M</t>
  </si>
  <si>
    <t>540,0 - всего
270,0 - БГ</t>
  </si>
  <si>
    <t>».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</si>
  <si>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</si>
  <si>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</si>
  <si>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</si>
  <si>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 «Создание благоприятных условий для развития туризма в городе Твери» </t>
    </r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</si>
  <si>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</si>
  <si>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</si>
  <si>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 xml:space="preserve">Задача 1 </t>
    </r>
    <r>
      <rPr>
        <sz val="14"/>
        <rFont val="Times New Roman"/>
        <family val="1"/>
        <charset val="204"/>
      </rPr>
      <t>«Развитие системы туристской информации и ориентирования»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</si>
  <si>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знаков туристской навигации и информационных щитов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</si>
  <si>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монтаж и установка знаков туристской навигации на дорогах местного значения»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</si>
  <si>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</si>
  <si>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Мероприятие 1.02 </t>
    </r>
    <r>
      <rPr>
        <sz val="14"/>
        <rFont val="Times New Roman"/>
        <family val="1"/>
        <charset val="204"/>
      </rPr>
      <t>«Изготовление, монтаж и установка информационных щитов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</si>
  <si>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щитов по пути следования туристских маршрутов на дорогах местного значения и в зонах рекреации»</t>
    </r>
  </si>
  <si>
    <r>
      <t>З</t>
    </r>
    <r>
      <rPr>
        <b/>
        <sz val="14"/>
        <rFont val="Times New Roman"/>
        <family val="1"/>
        <charset val="204"/>
      </rPr>
      <t>адача 2 «</t>
    </r>
    <r>
      <rPr>
        <sz val="14"/>
        <rFont val="Times New Roman"/>
        <family val="1"/>
        <charset val="204"/>
      </rPr>
      <t xml:space="preserve">Создание условий для комфортного пребывания туристов в городе Твери» 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</si>
  <si>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 «Количество созданных объектов благоустройства на туристских маршрутах»</t>
    </r>
  </si>
  <si>
    <r>
      <t>Мероприятие 2.01 «</t>
    </r>
    <r>
      <rPr>
        <sz val="14"/>
        <rFont val="Times New Roman"/>
        <family val="1"/>
        <charset val="204"/>
      </rPr>
      <t>Создание парковки по адресу: ул. Вагжанова, д. 8»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</si>
  <si>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разработанных проектов парковки»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</si>
  <si>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созданных парковочных мест для туристических автобусов»</t>
    </r>
  </si>
  <si>
    <r>
      <t xml:space="preserve">Мероприятие 2.02 </t>
    </r>
    <r>
      <rPr>
        <sz val="14"/>
        <rFont val="Times New Roman"/>
        <family val="1"/>
        <charset val="204"/>
      </rPr>
      <t>«Содержание парковки по адресу:
 ул. Вагжанова, д. 8 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</si>
  <si>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содержащихся парковочных мест для туристических автобусов»</t>
    </r>
  </si>
  <si>
    <r>
      <t>З</t>
    </r>
    <r>
      <rPr>
        <b/>
        <sz val="14"/>
        <rFont val="Times New Roman"/>
        <family val="1"/>
        <charset val="204"/>
      </rPr>
      <t xml:space="preserve">адача 3  </t>
    </r>
    <r>
      <rPr>
        <sz val="14"/>
        <rFont val="Times New Roman"/>
        <family val="1"/>
        <charset val="204"/>
      </rPr>
      <t xml:space="preserve"> «Сбор и анализ информации об имеющихся туристских ресурсах города Твери, создание условий для развития рынка туристских услуг»</t>
    </r>
  </si>
  <si>
    <r>
      <t xml:space="preserve">Показатель 1 задачи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</si>
  <si>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 3.01 </t>
    </r>
    <r>
      <rPr>
        <sz val="14"/>
        <rFont val="Times New Roman"/>
        <family val="1"/>
        <charset val="204"/>
      </rPr>
      <t>«Выпуск информационных, презентационных материалов в области туризма»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</si>
  <si>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изданных материалов»</t>
    </r>
  </si>
  <si>
    <r>
      <t xml:space="preserve">Показатель 2 </t>
    </r>
    <r>
      <rPr>
        <sz val="14"/>
        <rFont val="Times New Roman"/>
        <family val="1"/>
        <charset val="204"/>
      </rPr>
      <t>«Общий тираж изданных материалов»</t>
    </r>
  </si>
  <si>
    <r>
      <t>Мероприятие 3.02  «</t>
    </r>
    <r>
      <rPr>
        <sz val="14"/>
        <rFont val="Times New Roman"/>
        <family val="1"/>
        <charset val="204"/>
      </rPr>
      <t>Информационное сопровождение в радио- и телевизионном эфире, в сети интернет мероприятий, направленных на развитие туризма в городе Твери»</t>
    </r>
  </si>
  <si>
    <r>
      <t>Показатель  1  «</t>
    </r>
    <r>
      <rPr>
        <sz val="14"/>
        <rFont val="Times New Roman"/>
        <family val="1"/>
        <charset val="204"/>
      </rPr>
      <t>Количество освещений в средствах массовой информации  мероприятий, направленных на   развитие туризма в городе Твери»</t>
    </r>
  </si>
  <si>
    <r>
      <t xml:space="preserve">Административное мероприятие 3.03 </t>
    </r>
    <r>
      <rPr>
        <sz val="14"/>
        <rFont val="Times New Roman"/>
        <family val="1"/>
        <charset val="204"/>
      </rPr>
      <t xml:space="preserve"> «Участие  в  международных  и внутренних туристских выставках»</t>
    </r>
  </si>
  <si>
    <r>
      <t>Показатель 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</si>
  <si>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>Административное мероприятие 3.04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</si>
  <si>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</si>
  <si>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Административное мероприятие 3.05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</si>
  <si>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</si>
  <si>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</si>
  <si>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</si>
  <si>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</si>
  <si>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</si>
  <si>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</si>
  <si>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</si>
  <si>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</si>
  <si>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</si>
  <si>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</si>
  <si>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</si>
  <si>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</si>
  <si>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>Мероприятие 4.03  «</t>
    </r>
    <r>
      <rPr>
        <sz val="14"/>
        <rFont val="Times New Roman"/>
        <family val="1"/>
        <charset val="204"/>
      </rPr>
      <t>Предоставление субсидий субъектам туристской индустрии  в целях возмещения части затрат в связи с выполнением работ по классификации гостиниц и других средств размещения на территории города Твери»</t>
    </r>
  </si>
  <si>
    <r>
      <t>Показатель 1  «</t>
    </r>
    <r>
      <rPr>
        <sz val="14"/>
        <rFont val="Times New Roman"/>
        <family val="1"/>
        <charset val="204"/>
      </rPr>
      <t>Количество субъектов туристской индустрии, получивших субсидию»</t>
    </r>
  </si>
  <si>
    <r>
      <t>Задача 7 «</t>
    </r>
    <r>
      <rPr>
        <sz val="14"/>
        <rFont val="Times New Roman"/>
        <family val="1"/>
        <charset val="204"/>
      </rPr>
      <t>Развитие туристской и сервисной инфраструктуры»</t>
    </r>
  </si>
  <si>
    <r>
      <t>Показатель  1 задачи «</t>
    </r>
    <r>
      <rPr>
        <sz val="14"/>
        <rFont val="Times New Roman"/>
        <family val="1"/>
        <charset val="204"/>
      </rPr>
      <t>Количество проведённых мероприятий»</t>
    </r>
  </si>
  <si>
    <r>
      <t>Мероприятие   7.01 «</t>
    </r>
    <r>
      <rPr>
        <sz val="14"/>
        <rFont val="Times New Roman"/>
        <family val="1"/>
        <charset val="204"/>
      </rPr>
      <t>Формирование  условий для создания  новых туристских объектов, продуктов»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</si>
  <si>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созданных туристских продуктов»</t>
    </r>
  </si>
  <si>
    <r>
      <t>Мероприятие  7.02 «</t>
    </r>
    <r>
      <rPr>
        <sz val="14"/>
        <rFont val="Times New Roman"/>
        <family val="1"/>
        <charset val="204"/>
      </rPr>
      <t>Создание городских  указателей  на достопримечательности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</si>
  <si>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указателей  на достопримечательности города Твери»</t>
    </r>
  </si>
  <si>
    <r>
      <t xml:space="preserve">Мероприятие 7.03 </t>
    </r>
    <r>
      <rPr>
        <sz val="14"/>
        <rFont val="Times New Roman"/>
        <family val="1"/>
        <charset val="204"/>
      </rPr>
      <t xml:space="preserve"> «Создание и обслуживание туристских зон»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</si>
  <si>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</si>
  <si>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4.04 </t>
    </r>
    <r>
      <rPr>
        <sz val="14"/>
        <rFont val="Times New Roman"/>
        <family val="1"/>
        <charset val="204"/>
      </rPr>
      <t>«Разработка проекта театрально-светового шоу «Афанасий Никитин»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</si>
  <si>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разработанных проектов»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</si>
  <si>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</si>
  <si>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</si>
  <si>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Мероприятие  4.06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</si>
  <si>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</si>
  <si>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</si>
  <si>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</si>
  <si>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</si>
  <si>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</si>
  <si>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</si>
  <si>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</si>
  <si>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</si>
  <si>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t>%</t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</si>
  <si>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</si>
  <si>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</si>
  <si>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t>Показатель 5 «</t>
    </r>
    <r>
      <rPr>
        <sz val="14"/>
        <rFont val="Times New Roman"/>
        <family val="1"/>
        <charset val="204"/>
      </rPr>
      <t>Загрузка номерного фонда коллективных средств размещения»</t>
    </r>
  </si>
  <si>
    <t xml:space="preserve">Приложение 1 
к постановлению Администрации города Твери
от «27» августа 2020 № 979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</si>
</sst>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7" fillId="2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24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6" fillId="2" borderId="0" xfId="0" applyFont="1" applyFill="1" applyBorder="1"/>
    <xf numFmtId="0" fontId="26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7" fillId="0" borderId="0" xfId="0" applyFont="1"/>
    <xf numFmtId="0" fontId="27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164" fontId="28" fillId="3" borderId="4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30" fillId="2" borderId="3" xfId="0" applyFont="1" applyFill="1" applyBorder="1"/>
    <xf numFmtId="0" fontId="31" fillId="2" borderId="4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4"/>
  <sheetViews>
    <sheetView tabSelected="1" view="pageBreakPreview" zoomScale="68" zoomScaleNormal="100" zoomScaleSheetLayoutView="68" workbookViewId="0">
      <selection activeCell="X1" sqref="X1:AB1"/>
    </sheetView>
  </sheetViews>
  <sheetFormatPr defaultRowHeight="15" x14ac:dyDescent="0.25"/>
  <cols>
    <col min="1" max="1" width="4.7109375" customWidth="1"/>
    <col min="2" max="2" width="4" style="72" customWidth="1"/>
    <col min="3" max="3" width="4.140625" style="72" customWidth="1"/>
    <col min="4" max="6" width="4" style="73" customWidth="1"/>
    <col min="7" max="7" width="3.7109375" style="73" customWidth="1"/>
    <col min="8" max="8" width="4.140625" style="73" customWidth="1"/>
    <col min="9" max="9" width="4.28515625" style="73" customWidth="1"/>
    <col min="10" max="10" width="4" style="72" customWidth="1"/>
    <col min="11" max="11" width="4.42578125" style="72" customWidth="1"/>
    <col min="12" max="12" width="4" style="72" customWidth="1"/>
    <col min="13" max="13" width="3.85546875" style="72" customWidth="1"/>
    <col min="14" max="14" width="4.140625" style="72" customWidth="1"/>
    <col min="15" max="18" width="4" style="72" customWidth="1"/>
    <col min="19" max="19" width="76.140625" customWidth="1"/>
    <col min="20" max="20" width="11.28515625" customWidth="1"/>
    <col min="21" max="21" width="10.42578125" customWidth="1"/>
    <col min="22" max="22" width="10.140625" style="74" customWidth="1"/>
    <col min="23" max="23" width="10.85546875" style="74" customWidth="1"/>
    <col min="24" max="24" width="10.5703125" customWidth="1"/>
    <col min="25" max="26" width="10.42578125" customWidth="1"/>
    <col min="27" max="27" width="11.7109375" customWidth="1"/>
    <col min="28" max="28" width="11.28515625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5" ht="77.25" customHeight="1" x14ac:dyDescent="0.25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3"/>
      <c r="T1" s="3"/>
      <c r="U1" s="3"/>
      <c r="V1" s="3"/>
      <c r="W1" s="3"/>
      <c r="X1" s="151" t="s">
        <v>95</v>
      </c>
      <c r="Y1" s="151"/>
      <c r="Z1" s="151"/>
      <c r="AA1" s="151"/>
      <c r="AB1" s="151"/>
      <c r="AC1" s="4"/>
      <c r="AD1" s="5"/>
      <c r="AE1" s="5"/>
      <c r="AF1" s="5"/>
      <c r="AG1" s="5"/>
    </row>
    <row r="2" spans="1:35" ht="9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8"/>
      <c r="Y2" s="8"/>
      <c r="Z2" s="8"/>
      <c r="AA2" s="8"/>
      <c r="AB2" s="8"/>
      <c r="AC2" s="4"/>
      <c r="AD2" s="5"/>
      <c r="AE2" s="5"/>
      <c r="AF2" s="5"/>
      <c r="AG2" s="5"/>
    </row>
    <row r="3" spans="1:35" ht="73.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151" t="s">
        <v>0</v>
      </c>
      <c r="X3" s="152"/>
      <c r="Y3" s="152"/>
      <c r="Z3" s="152"/>
      <c r="AA3" s="152"/>
      <c r="AB3" s="152"/>
      <c r="AC3" s="9"/>
      <c r="AD3" s="5"/>
      <c r="AE3" s="5"/>
      <c r="AF3" s="5"/>
      <c r="AG3" s="5"/>
    </row>
    <row r="4" spans="1:35" s="10" customFormat="1" ht="18.75" x14ac:dyDescent="0.3">
      <c r="B4" s="11"/>
      <c r="C4" s="11"/>
      <c r="D4" s="153" t="s">
        <v>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2"/>
      <c r="AD4" s="13"/>
      <c r="AE4" s="13"/>
      <c r="AF4" s="13"/>
      <c r="AG4" s="14"/>
      <c r="AH4" s="14"/>
    </row>
    <row r="5" spans="1:35" s="10" customFormat="1" ht="18.75" x14ac:dyDescent="0.25">
      <c r="A5" s="15"/>
      <c r="B5" s="7"/>
      <c r="C5" s="7"/>
      <c r="D5" s="150" t="s">
        <v>2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6"/>
      <c r="AD5" s="17"/>
      <c r="AE5" s="17"/>
      <c r="AF5" s="17"/>
      <c r="AG5" s="18"/>
      <c r="AH5" s="18"/>
    </row>
    <row r="6" spans="1:35" s="10" customFormat="1" ht="13.5" customHeight="1" x14ac:dyDescent="0.3">
      <c r="A6" s="15"/>
      <c r="B6" s="7"/>
      <c r="C6" s="7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2"/>
      <c r="AD6" s="13"/>
      <c r="AE6" s="13"/>
      <c r="AF6" s="13"/>
      <c r="AG6" s="18"/>
      <c r="AH6" s="18"/>
    </row>
    <row r="7" spans="1:35" s="10" customFormat="1" ht="15" customHeight="1" x14ac:dyDescent="0.3">
      <c r="A7" s="15"/>
      <c r="B7" s="131" t="s">
        <v>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2"/>
      <c r="AD7" s="13"/>
      <c r="AE7" s="13"/>
      <c r="AF7" s="13"/>
      <c r="AG7" s="18"/>
      <c r="AH7" s="18"/>
    </row>
    <row r="8" spans="1:35" ht="11.25" customHeight="1" x14ac:dyDescent="0.3">
      <c r="A8" s="19"/>
      <c r="B8" s="2"/>
      <c r="C8" s="2"/>
      <c r="D8" s="2"/>
      <c r="E8" s="2"/>
      <c r="F8" s="2"/>
      <c r="G8" s="2"/>
      <c r="H8" s="2"/>
      <c r="I8" s="2"/>
      <c r="J8" s="20"/>
      <c r="K8" s="20"/>
      <c r="L8" s="20"/>
      <c r="M8" s="20"/>
      <c r="N8" s="20"/>
      <c r="O8" s="20"/>
      <c r="P8" s="20"/>
      <c r="Q8" s="20"/>
      <c r="R8" s="20"/>
      <c r="S8" s="21"/>
      <c r="T8" s="21"/>
      <c r="U8" s="22"/>
      <c r="V8" s="22"/>
      <c r="W8" s="22"/>
      <c r="X8" s="22"/>
      <c r="Y8" s="22"/>
      <c r="Z8" s="22"/>
      <c r="AA8" s="22"/>
      <c r="AB8" s="22"/>
      <c r="AC8" s="23"/>
      <c r="AD8" s="24"/>
      <c r="AE8" s="24"/>
      <c r="AF8" s="24"/>
      <c r="AG8" s="24"/>
      <c r="AH8" s="24"/>
    </row>
    <row r="9" spans="1:35" s="26" customFormat="1" ht="15" customHeight="1" x14ac:dyDescent="0.25">
      <c r="A9" s="25"/>
      <c r="B9" s="132" t="s">
        <v>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135" t="s">
        <v>5</v>
      </c>
      <c r="T9" s="135" t="s">
        <v>6</v>
      </c>
      <c r="U9" s="135" t="s">
        <v>7</v>
      </c>
      <c r="V9" s="135"/>
      <c r="W9" s="135"/>
      <c r="X9" s="135"/>
      <c r="Y9" s="135"/>
      <c r="Z9" s="135"/>
      <c r="AA9" s="135" t="s">
        <v>8</v>
      </c>
      <c r="AB9" s="135"/>
      <c r="AC9" s="25"/>
    </row>
    <row r="10" spans="1:35" s="26" customFormat="1" ht="15" customHeight="1" x14ac:dyDescent="0.25">
      <c r="A10" s="25"/>
      <c r="B10" s="136" t="s">
        <v>9</v>
      </c>
      <c r="C10" s="136"/>
      <c r="D10" s="136"/>
      <c r="E10" s="136" t="s">
        <v>10</v>
      </c>
      <c r="F10" s="136"/>
      <c r="G10" s="136" t="s">
        <v>11</v>
      </c>
      <c r="H10" s="136"/>
      <c r="I10" s="137" t="s">
        <v>12</v>
      </c>
      <c r="J10" s="138"/>
      <c r="K10" s="138"/>
      <c r="L10" s="138"/>
      <c r="M10" s="138"/>
      <c r="N10" s="138"/>
      <c r="O10" s="138"/>
      <c r="P10" s="138"/>
      <c r="Q10" s="138"/>
      <c r="R10" s="139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25"/>
    </row>
    <row r="11" spans="1:35" s="26" customFormat="1" ht="25.5" customHeight="1" x14ac:dyDescent="0.25">
      <c r="A11" s="25"/>
      <c r="B11" s="136"/>
      <c r="C11" s="136"/>
      <c r="D11" s="136"/>
      <c r="E11" s="136"/>
      <c r="F11" s="136"/>
      <c r="G11" s="136"/>
      <c r="H11" s="136"/>
      <c r="I11" s="140"/>
      <c r="J11" s="141"/>
      <c r="K11" s="141"/>
      <c r="L11" s="141"/>
      <c r="M11" s="141"/>
      <c r="N11" s="141"/>
      <c r="O11" s="141"/>
      <c r="P11" s="141"/>
      <c r="Q11" s="141"/>
      <c r="R11" s="142"/>
      <c r="S11" s="135"/>
      <c r="T11" s="135"/>
      <c r="U11" s="77">
        <v>2018</v>
      </c>
      <c r="V11" s="77">
        <v>2019</v>
      </c>
      <c r="W11" s="77">
        <v>2020</v>
      </c>
      <c r="X11" s="77">
        <v>2021</v>
      </c>
      <c r="Y11" s="77">
        <v>2022</v>
      </c>
      <c r="Z11" s="77">
        <v>2023</v>
      </c>
      <c r="AA11" s="77" t="s">
        <v>13</v>
      </c>
      <c r="AB11" s="77" t="s">
        <v>14</v>
      </c>
      <c r="AC11" s="25"/>
    </row>
    <row r="12" spans="1:35" s="26" customFormat="1" ht="15.75" customHeight="1" x14ac:dyDescent="0.3">
      <c r="A12" s="25"/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7">
        <v>18</v>
      </c>
      <c r="T12" s="77">
        <v>19</v>
      </c>
      <c r="U12" s="77">
        <v>20</v>
      </c>
      <c r="V12" s="77">
        <v>21</v>
      </c>
      <c r="W12" s="77">
        <v>22</v>
      </c>
      <c r="X12" s="77">
        <v>23</v>
      </c>
      <c r="Y12" s="77">
        <v>24</v>
      </c>
      <c r="Z12" s="77">
        <v>25</v>
      </c>
      <c r="AA12" s="77">
        <v>26</v>
      </c>
      <c r="AB12" s="77">
        <v>27</v>
      </c>
      <c r="AC12" s="25"/>
    </row>
    <row r="13" spans="1:35" s="26" customFormat="1" ht="33.75" customHeight="1" x14ac:dyDescent="0.3">
      <c r="A13" s="25"/>
      <c r="B13" s="27">
        <v>0</v>
      </c>
      <c r="C13" s="27">
        <v>1</v>
      </c>
      <c r="D13" s="27">
        <v>4</v>
      </c>
      <c r="E13" s="28">
        <v>0</v>
      </c>
      <c r="F13" s="28">
        <v>4</v>
      </c>
      <c r="G13" s="28">
        <v>1</v>
      </c>
      <c r="H13" s="28">
        <v>2</v>
      </c>
      <c r="I13" s="28">
        <v>1</v>
      </c>
      <c r="J13" s="27">
        <v>5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79" t="s">
        <v>15</v>
      </c>
      <c r="T13" s="80" t="s">
        <v>16</v>
      </c>
      <c r="U13" s="81">
        <f t="shared" ref="U13:AA13" si="0">U20+U26+U33+U47</f>
        <v>4871.3999999999996</v>
      </c>
      <c r="V13" s="81">
        <f t="shared" si="0"/>
        <v>4950</v>
      </c>
      <c r="W13" s="81">
        <f t="shared" si="0"/>
        <v>2800.6</v>
      </c>
      <c r="X13" s="81">
        <f t="shared" si="0"/>
        <v>2800.6</v>
      </c>
      <c r="Y13" s="81">
        <f t="shared" si="0"/>
        <v>2800.6</v>
      </c>
      <c r="Z13" s="81">
        <f t="shared" si="0"/>
        <v>7103.9400000000005</v>
      </c>
      <c r="AA13" s="81">
        <f t="shared" si="0"/>
        <v>25327.14</v>
      </c>
      <c r="AB13" s="82">
        <v>2023</v>
      </c>
      <c r="AC13" s="29"/>
      <c r="AD13" s="30"/>
      <c r="AE13" s="30"/>
    </row>
    <row r="14" spans="1:35" s="26" customFormat="1" ht="35.25" customHeight="1" x14ac:dyDescent="0.3">
      <c r="A14" s="25"/>
      <c r="B14" s="31"/>
      <c r="C14" s="31"/>
      <c r="D14" s="31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83" t="s">
        <v>28</v>
      </c>
      <c r="T14" s="84"/>
      <c r="U14" s="85"/>
      <c r="V14" s="85"/>
      <c r="W14" s="85"/>
      <c r="X14" s="85"/>
      <c r="Y14" s="85"/>
      <c r="Z14" s="85"/>
      <c r="AA14" s="85"/>
      <c r="AB14" s="84"/>
      <c r="AC14" s="29"/>
    </row>
    <row r="15" spans="1:35" s="26" customFormat="1" ht="19.5" customHeight="1" x14ac:dyDescent="0.3">
      <c r="A15" s="25"/>
      <c r="B15" s="31"/>
      <c r="C15" s="31"/>
      <c r="D15" s="31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86" t="s">
        <v>29</v>
      </c>
      <c r="T15" s="87" t="s">
        <v>17</v>
      </c>
      <c r="U15" s="88">
        <v>172909</v>
      </c>
      <c r="V15" s="88">
        <f>U15*1.023</f>
        <v>176885.90699999998</v>
      </c>
      <c r="W15" s="88">
        <f>V15*1.023</f>
        <v>180954.28286099996</v>
      </c>
      <c r="X15" s="88">
        <f>W15*1.023</f>
        <v>185116.23136680294</v>
      </c>
      <c r="Y15" s="88">
        <f>X15*1.023</f>
        <v>189373.90468823939</v>
      </c>
      <c r="Z15" s="88">
        <f>Y15*1.023</f>
        <v>193729.50449606887</v>
      </c>
      <c r="AA15" s="88">
        <f>Z15</f>
        <v>193729.50449606887</v>
      </c>
      <c r="AB15" s="89">
        <v>2023</v>
      </c>
      <c r="AC15" s="29"/>
      <c r="AD15" s="34"/>
      <c r="AF15" s="76">
        <f>W15-V15</f>
        <v>4068.3758609999786</v>
      </c>
      <c r="AG15" s="76">
        <f t="shared" ref="AG15:AI15" si="1">X15-W15</f>
        <v>4161.9485058029823</v>
      </c>
      <c r="AH15" s="76">
        <f t="shared" si="1"/>
        <v>4257.6733214364504</v>
      </c>
      <c r="AI15" s="76">
        <f t="shared" si="1"/>
        <v>4355.5998078294797</v>
      </c>
    </row>
    <row r="16" spans="1:35" s="26" customFormat="1" ht="35.25" customHeight="1" x14ac:dyDescent="0.3">
      <c r="A16" s="25"/>
      <c r="B16" s="31"/>
      <c r="C16" s="31"/>
      <c r="D16" s="31"/>
      <c r="E16" s="32"/>
      <c r="F16" s="32"/>
      <c r="G16" s="32"/>
      <c r="H16" s="3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90" t="s">
        <v>30</v>
      </c>
      <c r="T16" s="87" t="s">
        <v>18</v>
      </c>
      <c r="U16" s="88">
        <v>3615</v>
      </c>
      <c r="V16" s="88">
        <v>3700</v>
      </c>
      <c r="W16" s="88">
        <v>3800</v>
      </c>
      <c r="X16" s="88">
        <v>3900</v>
      </c>
      <c r="Y16" s="88">
        <v>4000</v>
      </c>
      <c r="Z16" s="88">
        <v>4100</v>
      </c>
      <c r="AA16" s="88">
        <v>4100</v>
      </c>
      <c r="AB16" s="84">
        <v>2023</v>
      </c>
      <c r="AC16" s="29"/>
      <c r="AD16" s="34"/>
    </row>
    <row r="17" spans="1:30" s="26" customFormat="1" ht="57.75" customHeight="1" x14ac:dyDescent="0.3">
      <c r="A17" s="25"/>
      <c r="B17" s="31"/>
      <c r="C17" s="31"/>
      <c r="D17" s="31"/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90" t="s">
        <v>92</v>
      </c>
      <c r="T17" s="87" t="s">
        <v>17</v>
      </c>
      <c r="U17" s="85">
        <v>457</v>
      </c>
      <c r="V17" s="85">
        <v>466</v>
      </c>
      <c r="W17" s="85">
        <v>475</v>
      </c>
      <c r="X17" s="85">
        <v>485</v>
      </c>
      <c r="Y17" s="85">
        <v>493</v>
      </c>
      <c r="Z17" s="85">
        <v>500</v>
      </c>
      <c r="AA17" s="85">
        <v>500</v>
      </c>
      <c r="AB17" s="84">
        <v>2023</v>
      </c>
      <c r="AC17" s="29"/>
      <c r="AD17" s="34"/>
    </row>
    <row r="18" spans="1:30" s="26" customFormat="1" ht="36" customHeight="1" x14ac:dyDescent="0.3">
      <c r="A18" s="25"/>
      <c r="B18" s="31"/>
      <c r="C18" s="31"/>
      <c r="D18" s="31"/>
      <c r="E18" s="32"/>
      <c r="F18" s="32"/>
      <c r="G18" s="32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86" t="s">
        <v>93</v>
      </c>
      <c r="T18" s="87" t="s">
        <v>16</v>
      </c>
      <c r="U18" s="91">
        <v>2767</v>
      </c>
      <c r="V18" s="91">
        <f>U18*1.02</f>
        <v>2822.34</v>
      </c>
      <c r="W18" s="91">
        <f>V18*1.02</f>
        <v>2878.7868000000003</v>
      </c>
      <c r="X18" s="91">
        <f>W18*1.02</f>
        <v>2936.3625360000005</v>
      </c>
      <c r="Y18" s="91">
        <f>X18*1.02</f>
        <v>2995.0897867200006</v>
      </c>
      <c r="Z18" s="91">
        <f>Y18*1.02</f>
        <v>3054.9915824544005</v>
      </c>
      <c r="AA18" s="91">
        <f xml:space="preserve"> SUM(U18:Z18)</f>
        <v>17454.570705174403</v>
      </c>
      <c r="AB18" s="84">
        <v>2023</v>
      </c>
      <c r="AC18" s="29"/>
      <c r="AD18" s="34"/>
    </row>
    <row r="19" spans="1:30" s="26" customFormat="1" ht="37.5" customHeight="1" x14ac:dyDescent="0.3">
      <c r="A19" s="25"/>
      <c r="B19" s="31"/>
      <c r="C19" s="31"/>
      <c r="D19" s="31"/>
      <c r="E19" s="32"/>
      <c r="F19" s="32"/>
      <c r="G19" s="32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90" t="s">
        <v>94</v>
      </c>
      <c r="T19" s="87" t="s">
        <v>91</v>
      </c>
      <c r="U19" s="120"/>
      <c r="V19" s="120"/>
      <c r="W19" s="120">
        <v>36.4</v>
      </c>
      <c r="X19" s="120">
        <v>36.9</v>
      </c>
      <c r="Y19" s="120">
        <v>37.4</v>
      </c>
      <c r="Z19" s="120">
        <v>37.9</v>
      </c>
      <c r="AA19" s="120">
        <v>37.9</v>
      </c>
      <c r="AB19" s="84">
        <v>2023</v>
      </c>
      <c r="AC19" s="29"/>
      <c r="AD19" s="34"/>
    </row>
    <row r="20" spans="1:30" s="26" customFormat="1" ht="37.5" customHeight="1" x14ac:dyDescent="0.3">
      <c r="A20" s="25"/>
      <c r="B20" s="27">
        <v>0</v>
      </c>
      <c r="C20" s="27">
        <v>1</v>
      </c>
      <c r="D20" s="27">
        <v>4</v>
      </c>
      <c r="E20" s="28">
        <v>0</v>
      </c>
      <c r="F20" s="28">
        <v>4</v>
      </c>
      <c r="G20" s="28">
        <v>1</v>
      </c>
      <c r="H20" s="28">
        <v>2</v>
      </c>
      <c r="I20" s="28">
        <v>1</v>
      </c>
      <c r="J20" s="27">
        <v>5</v>
      </c>
      <c r="K20" s="27">
        <v>0</v>
      </c>
      <c r="L20" s="27">
        <v>0</v>
      </c>
      <c r="M20" s="27">
        <v>1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92" t="s">
        <v>31</v>
      </c>
      <c r="T20" s="93" t="s">
        <v>16</v>
      </c>
      <c r="U20" s="94">
        <f t="shared" ref="U20:Z20" si="2">U22+U24</f>
        <v>0</v>
      </c>
      <c r="V20" s="94">
        <f t="shared" si="2"/>
        <v>0</v>
      </c>
      <c r="W20" s="94">
        <f t="shared" si="2"/>
        <v>0</v>
      </c>
      <c r="X20" s="95">
        <f t="shared" si="2"/>
        <v>0</v>
      </c>
      <c r="Y20" s="94">
        <f t="shared" si="2"/>
        <v>0</v>
      </c>
      <c r="Z20" s="94">
        <f t="shared" si="2"/>
        <v>306</v>
      </c>
      <c r="AA20" s="94">
        <f t="shared" ref="AA20:AA25" si="3">SUM(U20:Z20)</f>
        <v>306</v>
      </c>
      <c r="AB20" s="96">
        <v>2023</v>
      </c>
      <c r="AC20" s="29"/>
    </row>
    <row r="21" spans="1:30" s="26" customFormat="1" ht="58.5" customHeight="1" x14ac:dyDescent="0.3">
      <c r="A21" s="25"/>
      <c r="B21" s="35"/>
      <c r="C21" s="35"/>
      <c r="D21" s="35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  <c r="Q21" s="37"/>
      <c r="R21" s="38"/>
      <c r="S21" s="97" t="s">
        <v>32</v>
      </c>
      <c r="T21" s="98" t="s">
        <v>18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f>Z23+Z25</f>
        <v>8</v>
      </c>
      <c r="AA21" s="84">
        <f t="shared" si="3"/>
        <v>8</v>
      </c>
      <c r="AB21" s="84">
        <v>2023</v>
      </c>
      <c r="AC21" s="29"/>
    </row>
    <row r="22" spans="1:30" s="26" customFormat="1" ht="38.25" customHeight="1" x14ac:dyDescent="0.3">
      <c r="A22" s="25"/>
      <c r="B22" s="39">
        <v>0</v>
      </c>
      <c r="C22" s="39">
        <v>1</v>
      </c>
      <c r="D22" s="39">
        <v>4</v>
      </c>
      <c r="E22" s="40">
        <v>0</v>
      </c>
      <c r="F22" s="40">
        <v>4</v>
      </c>
      <c r="G22" s="40">
        <v>1</v>
      </c>
      <c r="H22" s="40">
        <v>2</v>
      </c>
      <c r="I22" s="40">
        <v>1</v>
      </c>
      <c r="J22" s="41">
        <v>5</v>
      </c>
      <c r="K22" s="39">
        <v>0</v>
      </c>
      <c r="L22" s="39">
        <v>0</v>
      </c>
      <c r="M22" s="39">
        <v>1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97" t="s">
        <v>33</v>
      </c>
      <c r="T22" s="87" t="s">
        <v>16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180</v>
      </c>
      <c r="AA22" s="99">
        <f>SUM(U22:Z22)</f>
        <v>180</v>
      </c>
      <c r="AB22" s="84">
        <v>2023</v>
      </c>
      <c r="AC22" s="29"/>
    </row>
    <row r="23" spans="1:30" s="26" customFormat="1" ht="54" customHeight="1" x14ac:dyDescent="0.3">
      <c r="A23" s="25"/>
      <c r="B23" s="35"/>
      <c r="C23" s="35"/>
      <c r="D23" s="35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  <c r="Q23" s="37"/>
      <c r="R23" s="42"/>
      <c r="S23" s="97" t="s">
        <v>34</v>
      </c>
      <c r="T23" s="98" t="s">
        <v>18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6</v>
      </c>
      <c r="AA23" s="84">
        <f>SUM(U23:Z23)</f>
        <v>6</v>
      </c>
      <c r="AB23" s="84">
        <v>2023</v>
      </c>
      <c r="AC23" s="29"/>
    </row>
    <row r="24" spans="1:30" s="26" customFormat="1" ht="39" customHeight="1" x14ac:dyDescent="0.3">
      <c r="A24" s="25"/>
      <c r="B24" s="39">
        <v>0</v>
      </c>
      <c r="C24" s="39">
        <v>1</v>
      </c>
      <c r="D24" s="39">
        <v>4</v>
      </c>
      <c r="E24" s="40">
        <v>0</v>
      </c>
      <c r="F24" s="40">
        <v>4</v>
      </c>
      <c r="G24" s="40">
        <v>1</v>
      </c>
      <c r="H24" s="40">
        <v>2</v>
      </c>
      <c r="I24" s="40">
        <v>1</v>
      </c>
      <c r="J24" s="41">
        <v>5</v>
      </c>
      <c r="K24" s="39">
        <v>0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97" t="s">
        <v>35</v>
      </c>
      <c r="T24" s="87" t="s">
        <v>16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126</v>
      </c>
      <c r="AA24" s="99">
        <f t="shared" si="3"/>
        <v>126</v>
      </c>
      <c r="AB24" s="84">
        <v>2023</v>
      </c>
      <c r="AC24" s="29"/>
    </row>
    <row r="25" spans="1:30" s="26" customFormat="1" ht="57" customHeight="1" x14ac:dyDescent="0.3">
      <c r="A25" s="25"/>
      <c r="B25" s="35"/>
      <c r="C25" s="35"/>
      <c r="D25" s="35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  <c r="Q25" s="37"/>
      <c r="R25" s="42"/>
      <c r="S25" s="97" t="s">
        <v>36</v>
      </c>
      <c r="T25" s="98" t="s">
        <v>18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2</v>
      </c>
      <c r="AA25" s="84">
        <f t="shared" si="3"/>
        <v>2</v>
      </c>
      <c r="AB25" s="84">
        <v>2023</v>
      </c>
      <c r="AC25" s="29"/>
    </row>
    <row r="26" spans="1:30" s="45" customFormat="1" ht="36" customHeight="1" x14ac:dyDescent="0.3">
      <c r="A26" s="43"/>
      <c r="B26" s="27">
        <v>0</v>
      </c>
      <c r="C26" s="27">
        <v>1</v>
      </c>
      <c r="D26" s="27">
        <v>4</v>
      </c>
      <c r="E26" s="27">
        <v>0</v>
      </c>
      <c r="F26" s="27">
        <v>4</v>
      </c>
      <c r="G26" s="27">
        <v>1</v>
      </c>
      <c r="H26" s="27">
        <v>2</v>
      </c>
      <c r="I26" s="27">
        <v>1</v>
      </c>
      <c r="J26" s="27">
        <v>5</v>
      </c>
      <c r="K26" s="27">
        <v>0</v>
      </c>
      <c r="L26" s="27">
        <v>0</v>
      </c>
      <c r="M26" s="27">
        <v>2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100" t="s">
        <v>37</v>
      </c>
      <c r="T26" s="93" t="s">
        <v>16</v>
      </c>
      <c r="U26" s="95">
        <f>U28+U31</f>
        <v>0</v>
      </c>
      <c r="V26" s="95">
        <f>V28+V31</f>
        <v>0</v>
      </c>
      <c r="W26" s="95">
        <f>W28+W31</f>
        <v>0</v>
      </c>
      <c r="X26" s="95">
        <f>X28</f>
        <v>0</v>
      </c>
      <c r="Y26" s="95">
        <f>Y28+Y31</f>
        <v>0</v>
      </c>
      <c r="Z26" s="95">
        <f>Z28+Z31</f>
        <v>147.94</v>
      </c>
      <c r="AA26" s="95">
        <f>AA28+AA31</f>
        <v>147.94</v>
      </c>
      <c r="AB26" s="96">
        <v>2023</v>
      </c>
      <c r="AC26" s="44"/>
    </row>
    <row r="27" spans="1:30" s="47" customFormat="1" ht="37.5" x14ac:dyDescent="0.3">
      <c r="A27" s="43"/>
      <c r="B27" s="31"/>
      <c r="C27" s="31"/>
      <c r="D27" s="31"/>
      <c r="E27" s="32"/>
      <c r="F27" s="32"/>
      <c r="G27" s="32"/>
      <c r="H27" s="32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101" t="s">
        <v>38</v>
      </c>
      <c r="T27" s="102" t="s">
        <v>18</v>
      </c>
      <c r="U27" s="102">
        <v>0</v>
      </c>
      <c r="V27" s="102">
        <v>0</v>
      </c>
      <c r="W27" s="102">
        <v>0</v>
      </c>
      <c r="X27" s="84">
        <v>0</v>
      </c>
      <c r="Y27" s="84">
        <v>0</v>
      </c>
      <c r="Z27" s="102">
        <v>1</v>
      </c>
      <c r="AA27" s="102">
        <f>SUM(U27:Z27)</f>
        <v>1</v>
      </c>
      <c r="AB27" s="102">
        <v>2023</v>
      </c>
      <c r="AC27" s="46"/>
    </row>
    <row r="28" spans="1:30" s="47" customFormat="1" ht="43.5" customHeight="1" x14ac:dyDescent="0.3">
      <c r="A28" s="43"/>
      <c r="B28" s="39">
        <v>0</v>
      </c>
      <c r="C28" s="39">
        <v>1</v>
      </c>
      <c r="D28" s="39">
        <v>2</v>
      </c>
      <c r="E28" s="40">
        <v>0</v>
      </c>
      <c r="F28" s="40">
        <v>4</v>
      </c>
      <c r="G28" s="40">
        <v>1</v>
      </c>
      <c r="H28" s="40">
        <v>2</v>
      </c>
      <c r="I28" s="40">
        <v>1</v>
      </c>
      <c r="J28" s="41">
        <v>5</v>
      </c>
      <c r="K28" s="39">
        <v>0</v>
      </c>
      <c r="L28" s="39">
        <v>0</v>
      </c>
      <c r="M28" s="39">
        <v>2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103" t="s">
        <v>39</v>
      </c>
      <c r="T28" s="84" t="s">
        <v>16</v>
      </c>
      <c r="U28" s="99">
        <v>0</v>
      </c>
      <c r="V28" s="99">
        <v>0</v>
      </c>
      <c r="W28" s="99">
        <v>0</v>
      </c>
      <c r="X28" s="99">
        <v>0</v>
      </c>
      <c r="Y28" s="104">
        <v>0</v>
      </c>
      <c r="Z28" s="104">
        <f>13.255*8</f>
        <v>106.04</v>
      </c>
      <c r="AA28" s="104">
        <f>SUM(U28:Z28)</f>
        <v>106.04</v>
      </c>
      <c r="AB28" s="84">
        <v>2023</v>
      </c>
      <c r="AC28" s="48"/>
    </row>
    <row r="29" spans="1:30" s="47" customFormat="1" ht="35.25" customHeight="1" x14ac:dyDescent="0.3">
      <c r="A29" s="43"/>
      <c r="B29" s="31"/>
      <c r="C29" s="31"/>
      <c r="D29" s="31"/>
      <c r="E29" s="32"/>
      <c r="F29" s="32"/>
      <c r="G29" s="32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83" t="s">
        <v>40</v>
      </c>
      <c r="T29" s="84" t="s">
        <v>18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124">
        <v>1</v>
      </c>
      <c r="AA29" s="124">
        <v>1</v>
      </c>
      <c r="AB29" s="124">
        <v>2023</v>
      </c>
      <c r="AC29" s="48"/>
    </row>
    <row r="30" spans="1:30" s="47" customFormat="1" ht="35.25" customHeight="1" x14ac:dyDescent="0.3">
      <c r="A30" s="43"/>
      <c r="B30" s="31"/>
      <c r="C30" s="31"/>
      <c r="D30" s="31"/>
      <c r="E30" s="32"/>
      <c r="F30" s="32"/>
      <c r="G30" s="32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83" t="s">
        <v>41</v>
      </c>
      <c r="T30" s="84" t="s">
        <v>18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2</v>
      </c>
      <c r="AA30" s="85">
        <v>2</v>
      </c>
      <c r="AB30" s="84">
        <v>2023</v>
      </c>
      <c r="AC30" s="48"/>
    </row>
    <row r="31" spans="1:30" s="47" customFormat="1" ht="40.5" customHeight="1" x14ac:dyDescent="0.3">
      <c r="A31" s="43"/>
      <c r="B31" s="39">
        <v>0</v>
      </c>
      <c r="C31" s="39">
        <v>1</v>
      </c>
      <c r="D31" s="39">
        <v>4</v>
      </c>
      <c r="E31" s="40">
        <v>0</v>
      </c>
      <c r="F31" s="40">
        <v>4</v>
      </c>
      <c r="G31" s="40">
        <v>1</v>
      </c>
      <c r="H31" s="40">
        <v>2</v>
      </c>
      <c r="I31" s="40">
        <v>1</v>
      </c>
      <c r="J31" s="41">
        <v>5</v>
      </c>
      <c r="K31" s="39">
        <v>0</v>
      </c>
      <c r="L31" s="39">
        <v>0</v>
      </c>
      <c r="M31" s="39">
        <v>2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103" t="s">
        <v>42</v>
      </c>
      <c r="T31" s="84" t="s">
        <v>16</v>
      </c>
      <c r="U31" s="99">
        <v>0</v>
      </c>
      <c r="V31" s="99">
        <v>0</v>
      </c>
      <c r="W31" s="99">
        <v>0</v>
      </c>
      <c r="X31" s="99">
        <v>0</v>
      </c>
      <c r="Y31" s="104">
        <v>0</v>
      </c>
      <c r="Z31" s="104">
        <f>ROUND(5.238*8,1)</f>
        <v>41.9</v>
      </c>
      <c r="AA31" s="99">
        <f>SUM(U31:Z31)</f>
        <v>41.9</v>
      </c>
      <c r="AB31" s="84">
        <v>2023</v>
      </c>
      <c r="AC31" s="48"/>
    </row>
    <row r="32" spans="1:30" s="47" customFormat="1" ht="37.5" customHeight="1" x14ac:dyDescent="0.3">
      <c r="A32" s="43"/>
      <c r="B32" s="31"/>
      <c r="C32" s="31"/>
      <c r="D32" s="31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83" t="s">
        <v>43</v>
      </c>
      <c r="T32" s="84" t="s">
        <v>18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2</v>
      </c>
      <c r="AA32" s="84">
        <v>2</v>
      </c>
      <c r="AB32" s="84">
        <v>2023</v>
      </c>
      <c r="AC32" s="48"/>
    </row>
    <row r="33" spans="1:29" s="26" customFormat="1" ht="57" customHeight="1" x14ac:dyDescent="0.3">
      <c r="A33" s="25"/>
      <c r="B33" s="27">
        <v>0</v>
      </c>
      <c r="C33" s="27">
        <v>1</v>
      </c>
      <c r="D33" s="27">
        <v>4</v>
      </c>
      <c r="E33" s="27">
        <v>0</v>
      </c>
      <c r="F33" s="27">
        <v>4</v>
      </c>
      <c r="G33" s="27">
        <v>1</v>
      </c>
      <c r="H33" s="27">
        <v>2</v>
      </c>
      <c r="I33" s="27">
        <v>1</v>
      </c>
      <c r="J33" s="27">
        <v>5</v>
      </c>
      <c r="K33" s="27">
        <v>0</v>
      </c>
      <c r="L33" s="27">
        <v>0</v>
      </c>
      <c r="M33" s="27">
        <v>3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100" t="s">
        <v>44</v>
      </c>
      <c r="T33" s="105" t="s">
        <v>16</v>
      </c>
      <c r="U33" s="106">
        <f t="shared" ref="U33:Z33" si="4">U35+U38</f>
        <v>0</v>
      </c>
      <c r="V33" s="106">
        <f t="shared" si="4"/>
        <v>0</v>
      </c>
      <c r="W33" s="106">
        <f t="shared" si="4"/>
        <v>0</v>
      </c>
      <c r="X33" s="106">
        <f t="shared" si="4"/>
        <v>0</v>
      </c>
      <c r="Y33" s="106">
        <f t="shared" si="4"/>
        <v>0</v>
      </c>
      <c r="Z33" s="106">
        <f t="shared" si="4"/>
        <v>370</v>
      </c>
      <c r="AA33" s="106">
        <f>SUM(U33:Z33)</f>
        <v>370</v>
      </c>
      <c r="AB33" s="93">
        <v>2023</v>
      </c>
      <c r="AC33" s="29"/>
    </row>
    <row r="34" spans="1:29" s="26" customFormat="1" ht="44.45" customHeight="1" x14ac:dyDescent="0.3">
      <c r="A34" s="25"/>
      <c r="B34" s="31"/>
      <c r="C34" s="31"/>
      <c r="D34" s="31"/>
      <c r="E34" s="32"/>
      <c r="F34" s="32"/>
      <c r="G34" s="32"/>
      <c r="H34" s="32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103" t="s">
        <v>45</v>
      </c>
      <c r="T34" s="84" t="s">
        <v>18</v>
      </c>
      <c r="U34" s="107">
        <f>U39+U41+U43</f>
        <v>4</v>
      </c>
      <c r="V34" s="107">
        <f>V39+V41+V43</f>
        <v>11</v>
      </c>
      <c r="W34" s="107">
        <f t="shared" ref="W34:AA34" si="5">W39+W41+W43</f>
        <v>4</v>
      </c>
      <c r="X34" s="107">
        <f t="shared" si="5"/>
        <v>4</v>
      </c>
      <c r="Y34" s="107">
        <f t="shared" si="5"/>
        <v>4</v>
      </c>
      <c r="Z34" s="107">
        <f t="shared" si="5"/>
        <v>10</v>
      </c>
      <c r="AA34" s="107">
        <f t="shared" si="5"/>
        <v>37</v>
      </c>
      <c r="AB34" s="102">
        <v>2023</v>
      </c>
      <c r="AC34" s="29"/>
    </row>
    <row r="35" spans="1:29" s="26" customFormat="1" ht="37.5" x14ac:dyDescent="0.3">
      <c r="A35" s="25"/>
      <c r="B35" s="39">
        <v>0</v>
      </c>
      <c r="C35" s="39">
        <v>1</v>
      </c>
      <c r="D35" s="39">
        <v>4</v>
      </c>
      <c r="E35" s="49">
        <v>0</v>
      </c>
      <c r="F35" s="49">
        <v>4</v>
      </c>
      <c r="G35" s="49">
        <v>1</v>
      </c>
      <c r="H35" s="49">
        <v>2</v>
      </c>
      <c r="I35" s="49">
        <v>1</v>
      </c>
      <c r="J35" s="39">
        <v>5</v>
      </c>
      <c r="K35" s="39">
        <v>0</v>
      </c>
      <c r="L35" s="39">
        <v>0</v>
      </c>
      <c r="M35" s="39">
        <v>3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103" t="s">
        <v>46</v>
      </c>
      <c r="T35" s="108" t="s">
        <v>16</v>
      </c>
      <c r="U35" s="99">
        <v>0</v>
      </c>
      <c r="V35" s="99">
        <v>0</v>
      </c>
      <c r="W35" s="99">
        <v>0</v>
      </c>
      <c r="X35" s="109">
        <v>0</v>
      </c>
      <c r="Y35" s="109">
        <v>0</v>
      </c>
      <c r="Z35" s="109">
        <v>250</v>
      </c>
      <c r="AA35" s="110">
        <f>U35+V35+W35+X35+Y35+Z35</f>
        <v>250</v>
      </c>
      <c r="AB35" s="102">
        <v>2023</v>
      </c>
      <c r="AC35" s="29"/>
    </row>
    <row r="36" spans="1:29" s="26" customFormat="1" ht="22.5" customHeight="1" x14ac:dyDescent="0.3">
      <c r="A36" s="25"/>
      <c r="B36" s="31"/>
      <c r="C36" s="31"/>
      <c r="D36" s="31"/>
      <c r="E36" s="32"/>
      <c r="F36" s="32"/>
      <c r="G36" s="32"/>
      <c r="H36" s="32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103" t="s">
        <v>47</v>
      </c>
      <c r="T36" s="84" t="s">
        <v>18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6</v>
      </c>
      <c r="AA36" s="107">
        <f>U36+V36+W36+X36+Y36+Z36</f>
        <v>6</v>
      </c>
      <c r="AB36" s="102">
        <v>2023</v>
      </c>
      <c r="AC36" s="29"/>
    </row>
    <row r="37" spans="1:29" s="26" customFormat="1" ht="75" x14ac:dyDescent="0.3">
      <c r="A37" s="25"/>
      <c r="B37" s="31"/>
      <c r="C37" s="31"/>
      <c r="D37" s="31"/>
      <c r="E37" s="32"/>
      <c r="F37" s="32"/>
      <c r="G37" s="32"/>
      <c r="H37" s="32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103" t="s">
        <v>48</v>
      </c>
      <c r="T37" s="84" t="s">
        <v>19</v>
      </c>
      <c r="U37" s="111">
        <v>0</v>
      </c>
      <c r="V37" s="111">
        <v>0</v>
      </c>
      <c r="W37" s="111">
        <v>0</v>
      </c>
      <c r="X37" s="112">
        <v>0</v>
      </c>
      <c r="Y37" s="112">
        <v>0</v>
      </c>
      <c r="Z37" s="112">
        <v>10000</v>
      </c>
      <c r="AA37" s="113">
        <f>U37+V37+W37+X37+Y37+Z37</f>
        <v>10000</v>
      </c>
      <c r="AB37" s="102">
        <v>2023</v>
      </c>
      <c r="AC37" s="29"/>
    </row>
    <row r="38" spans="1:29" s="26" customFormat="1" ht="63.75" customHeight="1" x14ac:dyDescent="0.3">
      <c r="A38" s="25"/>
      <c r="B38" s="39">
        <v>0</v>
      </c>
      <c r="C38" s="39">
        <v>1</v>
      </c>
      <c r="D38" s="39">
        <v>4</v>
      </c>
      <c r="E38" s="49">
        <v>0</v>
      </c>
      <c r="F38" s="49">
        <v>4</v>
      </c>
      <c r="G38" s="49">
        <v>1</v>
      </c>
      <c r="H38" s="49">
        <v>2</v>
      </c>
      <c r="I38" s="49">
        <v>1</v>
      </c>
      <c r="J38" s="39">
        <v>5</v>
      </c>
      <c r="K38" s="39">
        <v>0</v>
      </c>
      <c r="L38" s="39">
        <v>0</v>
      </c>
      <c r="M38" s="39">
        <v>3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103" t="s">
        <v>49</v>
      </c>
      <c r="T38" s="84" t="s">
        <v>16</v>
      </c>
      <c r="U38" s="99">
        <v>0</v>
      </c>
      <c r="V38" s="99">
        <v>0</v>
      </c>
      <c r="W38" s="99">
        <v>0</v>
      </c>
      <c r="X38" s="109">
        <v>0</v>
      </c>
      <c r="Y38" s="109">
        <v>0</v>
      </c>
      <c r="Z38" s="109">
        <v>120</v>
      </c>
      <c r="AA38" s="110">
        <f>U38+V38+W38+X38+Y38+Z38</f>
        <v>120</v>
      </c>
      <c r="AB38" s="102">
        <v>2023</v>
      </c>
      <c r="AC38" s="29"/>
    </row>
    <row r="39" spans="1:29" s="26" customFormat="1" ht="54.75" customHeight="1" x14ac:dyDescent="0.3">
      <c r="A39" s="25"/>
      <c r="B39" s="31"/>
      <c r="C39" s="31"/>
      <c r="D39" s="31"/>
      <c r="E39" s="32"/>
      <c r="F39" s="32"/>
      <c r="G39" s="32"/>
      <c r="H39" s="32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103" t="s">
        <v>50</v>
      </c>
      <c r="T39" s="84" t="s">
        <v>18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6</v>
      </c>
      <c r="AA39" s="107">
        <f>U39+V39+W39+X39+Y39+Z39</f>
        <v>6</v>
      </c>
      <c r="AB39" s="102">
        <v>2023</v>
      </c>
      <c r="AC39" s="29"/>
    </row>
    <row r="40" spans="1:29" s="26" customFormat="1" ht="36.75" customHeight="1" x14ac:dyDescent="0.3">
      <c r="A40" s="25"/>
      <c r="B40" s="39"/>
      <c r="C40" s="39"/>
      <c r="D40" s="39"/>
      <c r="E40" s="49"/>
      <c r="F40" s="49"/>
      <c r="G40" s="49"/>
      <c r="H40" s="49"/>
      <c r="I40" s="49"/>
      <c r="J40" s="39"/>
      <c r="K40" s="39"/>
      <c r="L40" s="39"/>
      <c r="M40" s="39"/>
      <c r="N40" s="39"/>
      <c r="O40" s="39"/>
      <c r="P40" s="39"/>
      <c r="Q40" s="39"/>
      <c r="R40" s="39"/>
      <c r="S40" s="103" t="s">
        <v>51</v>
      </c>
      <c r="T40" s="84" t="s">
        <v>20</v>
      </c>
      <c r="U40" s="89">
        <v>1</v>
      </c>
      <c r="V40" s="89">
        <v>1</v>
      </c>
      <c r="W40" s="89">
        <v>1</v>
      </c>
      <c r="X40" s="89">
        <v>1</v>
      </c>
      <c r="Y40" s="89">
        <v>1</v>
      </c>
      <c r="Z40" s="89">
        <v>1</v>
      </c>
      <c r="AA40" s="89">
        <v>1</v>
      </c>
      <c r="AB40" s="84">
        <v>2023</v>
      </c>
      <c r="AC40" s="29"/>
    </row>
    <row r="41" spans="1:29" s="26" customFormat="1" ht="36" customHeight="1" x14ac:dyDescent="0.3">
      <c r="A41" s="25"/>
      <c r="B41" s="31"/>
      <c r="C41" s="31"/>
      <c r="D41" s="31"/>
      <c r="E41" s="32"/>
      <c r="F41" s="32"/>
      <c r="G41" s="32"/>
      <c r="H41" s="32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103" t="s">
        <v>52</v>
      </c>
      <c r="T41" s="84" t="s">
        <v>18</v>
      </c>
      <c r="U41" s="84">
        <v>2</v>
      </c>
      <c r="V41" s="84">
        <v>3</v>
      </c>
      <c r="W41" s="84">
        <v>2</v>
      </c>
      <c r="X41" s="84">
        <v>2</v>
      </c>
      <c r="Y41" s="84">
        <v>2</v>
      </c>
      <c r="Z41" s="84">
        <v>2</v>
      </c>
      <c r="AA41" s="85">
        <f>U41+V41+W41+X41+Y41+Z41</f>
        <v>13</v>
      </c>
      <c r="AB41" s="84">
        <v>2023</v>
      </c>
      <c r="AC41" s="29"/>
    </row>
    <row r="42" spans="1:29" s="26" customFormat="1" ht="54" customHeight="1" x14ac:dyDescent="0.3">
      <c r="A42" s="25"/>
      <c r="B42" s="39"/>
      <c r="C42" s="39"/>
      <c r="D42" s="39"/>
      <c r="E42" s="49"/>
      <c r="F42" s="49"/>
      <c r="G42" s="49"/>
      <c r="H42" s="49"/>
      <c r="I42" s="49"/>
      <c r="J42" s="39"/>
      <c r="K42" s="39"/>
      <c r="L42" s="39"/>
      <c r="M42" s="39"/>
      <c r="N42" s="39"/>
      <c r="O42" s="39"/>
      <c r="P42" s="39"/>
      <c r="Q42" s="39"/>
      <c r="R42" s="39"/>
      <c r="S42" s="103" t="s">
        <v>53</v>
      </c>
      <c r="T42" s="84" t="s">
        <v>20</v>
      </c>
      <c r="U42" s="85">
        <v>1</v>
      </c>
      <c r="V42" s="85">
        <v>1</v>
      </c>
      <c r="W42" s="85">
        <v>1</v>
      </c>
      <c r="X42" s="85">
        <v>1</v>
      </c>
      <c r="Y42" s="85">
        <v>1</v>
      </c>
      <c r="Z42" s="85">
        <v>1</v>
      </c>
      <c r="AA42" s="85">
        <v>1</v>
      </c>
      <c r="AB42" s="84">
        <v>2023</v>
      </c>
      <c r="AC42" s="29"/>
    </row>
    <row r="43" spans="1:29" s="26" customFormat="1" ht="34.5" customHeight="1" x14ac:dyDescent="0.3">
      <c r="A43" s="25"/>
      <c r="B43" s="31"/>
      <c r="C43" s="31"/>
      <c r="D43" s="31"/>
      <c r="E43" s="32"/>
      <c r="F43" s="32"/>
      <c r="G43" s="32"/>
      <c r="H43" s="32"/>
      <c r="I43" s="32"/>
      <c r="J43" s="33"/>
      <c r="K43" s="33"/>
      <c r="L43" s="33"/>
      <c r="M43" s="33"/>
      <c r="N43" s="33"/>
      <c r="O43" s="33"/>
      <c r="P43" s="33"/>
      <c r="Q43" s="33"/>
      <c r="R43" s="33"/>
      <c r="S43" s="103" t="s">
        <v>54</v>
      </c>
      <c r="T43" s="84" t="s">
        <v>18</v>
      </c>
      <c r="U43" s="84">
        <v>2</v>
      </c>
      <c r="V43" s="84">
        <v>8</v>
      </c>
      <c r="W43" s="84">
        <v>2</v>
      </c>
      <c r="X43" s="84">
        <v>2</v>
      </c>
      <c r="Y43" s="84">
        <v>2</v>
      </c>
      <c r="Z43" s="84">
        <v>2</v>
      </c>
      <c r="AA43" s="85">
        <f>U43+V43+W43+X43+Y43+Z43</f>
        <v>18</v>
      </c>
      <c r="AB43" s="84">
        <v>2023</v>
      </c>
      <c r="AC43" s="29"/>
    </row>
    <row r="44" spans="1:29" s="26" customFormat="1" ht="40.5" customHeight="1" x14ac:dyDescent="0.3">
      <c r="A44" s="25"/>
      <c r="B44" s="39"/>
      <c r="C44" s="39"/>
      <c r="D44" s="39"/>
      <c r="E44" s="49"/>
      <c r="F44" s="49"/>
      <c r="G44" s="49"/>
      <c r="H44" s="49"/>
      <c r="I44" s="49"/>
      <c r="J44" s="39"/>
      <c r="K44" s="39"/>
      <c r="L44" s="39"/>
      <c r="M44" s="39"/>
      <c r="N44" s="39"/>
      <c r="O44" s="39"/>
      <c r="P44" s="39"/>
      <c r="Q44" s="39"/>
      <c r="R44" s="39"/>
      <c r="S44" s="103" t="s">
        <v>55</v>
      </c>
      <c r="T44" s="84" t="s">
        <v>20</v>
      </c>
      <c r="U44" s="85">
        <v>1</v>
      </c>
      <c r="V44" s="85">
        <v>1</v>
      </c>
      <c r="W44" s="85">
        <v>1</v>
      </c>
      <c r="X44" s="85">
        <v>1</v>
      </c>
      <c r="Y44" s="85">
        <v>1</v>
      </c>
      <c r="Z44" s="85">
        <v>1</v>
      </c>
      <c r="AA44" s="85">
        <v>1</v>
      </c>
      <c r="AB44" s="84">
        <v>2023</v>
      </c>
      <c r="AC44" s="29"/>
    </row>
    <row r="45" spans="1:29" s="26" customFormat="1" ht="36" customHeight="1" x14ac:dyDescent="0.3">
      <c r="A45" s="25"/>
      <c r="B45" s="31"/>
      <c r="C45" s="31"/>
      <c r="D45" s="31"/>
      <c r="E45" s="32"/>
      <c r="F45" s="32"/>
      <c r="G45" s="32"/>
      <c r="H45" s="32"/>
      <c r="I45" s="32"/>
      <c r="J45" s="33"/>
      <c r="K45" s="33"/>
      <c r="L45" s="33"/>
      <c r="M45" s="33"/>
      <c r="N45" s="33"/>
      <c r="O45" s="33"/>
      <c r="P45" s="33"/>
      <c r="Q45" s="33"/>
      <c r="R45" s="33"/>
      <c r="S45" s="103" t="s">
        <v>56</v>
      </c>
      <c r="T45" s="102" t="s">
        <v>18</v>
      </c>
      <c r="U45" s="102">
        <v>225</v>
      </c>
      <c r="V45" s="102">
        <v>225</v>
      </c>
      <c r="W45" s="102">
        <v>225</v>
      </c>
      <c r="X45" s="102">
        <v>225</v>
      </c>
      <c r="Y45" s="102">
        <v>225</v>
      </c>
      <c r="Z45" s="102">
        <v>225</v>
      </c>
      <c r="AA45" s="112">
        <f>SUM(U45:Z45)</f>
        <v>1350</v>
      </c>
      <c r="AB45" s="84">
        <v>2023</v>
      </c>
      <c r="AC45" s="29"/>
    </row>
    <row r="46" spans="1:29" s="26" customFormat="1" ht="39" customHeight="1" x14ac:dyDescent="0.3">
      <c r="A46" s="25"/>
      <c r="B46" s="31"/>
      <c r="C46" s="125"/>
      <c r="D46" s="125"/>
      <c r="E46" s="126"/>
      <c r="F46" s="126"/>
      <c r="G46" s="126"/>
      <c r="H46" s="126"/>
      <c r="I46" s="126"/>
      <c r="J46" s="127"/>
      <c r="K46" s="127"/>
      <c r="L46" s="127"/>
      <c r="M46" s="127"/>
      <c r="N46" s="127"/>
      <c r="O46" s="127"/>
      <c r="P46" s="127"/>
      <c r="Q46" s="127"/>
      <c r="R46" s="127"/>
      <c r="S46" s="103" t="s">
        <v>90</v>
      </c>
      <c r="T46" s="102" t="s">
        <v>18</v>
      </c>
      <c r="U46" s="102">
        <v>0</v>
      </c>
      <c r="V46" s="102">
        <v>0</v>
      </c>
      <c r="W46" s="102">
        <v>4</v>
      </c>
      <c r="X46" s="102">
        <v>4</v>
      </c>
      <c r="Y46" s="102">
        <v>4</v>
      </c>
      <c r="Z46" s="102">
        <v>4</v>
      </c>
      <c r="AA46" s="112">
        <v>16</v>
      </c>
      <c r="AB46" s="84">
        <v>2023</v>
      </c>
      <c r="AC46" s="29"/>
    </row>
    <row r="47" spans="1:29" s="26" customFormat="1" ht="75" customHeight="1" x14ac:dyDescent="0.3">
      <c r="A47" s="25"/>
      <c r="B47" s="27">
        <v>0</v>
      </c>
      <c r="C47" s="27">
        <v>1</v>
      </c>
      <c r="D47" s="27">
        <v>4</v>
      </c>
      <c r="E47" s="27">
        <v>0</v>
      </c>
      <c r="F47" s="27">
        <v>4</v>
      </c>
      <c r="G47" s="27">
        <v>1</v>
      </c>
      <c r="H47" s="27">
        <v>2</v>
      </c>
      <c r="I47" s="27">
        <v>1</v>
      </c>
      <c r="J47" s="27">
        <v>5</v>
      </c>
      <c r="K47" s="27">
        <v>0</v>
      </c>
      <c r="L47" s="27">
        <v>0</v>
      </c>
      <c r="M47" s="27">
        <v>4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100" t="s">
        <v>57</v>
      </c>
      <c r="T47" s="105" t="s">
        <v>16</v>
      </c>
      <c r="U47" s="106">
        <f t="shared" ref="U47:Z47" si="6">U53+U58+U68+U70+U76+U79+U84+U86+U91</f>
        <v>4871.3999999999996</v>
      </c>
      <c r="V47" s="106">
        <f t="shared" si="6"/>
        <v>4950</v>
      </c>
      <c r="W47" s="106">
        <f t="shared" si="6"/>
        <v>2800.6</v>
      </c>
      <c r="X47" s="106">
        <f t="shared" si="6"/>
        <v>2800.6</v>
      </c>
      <c r="Y47" s="106">
        <f t="shared" si="6"/>
        <v>2800.6</v>
      </c>
      <c r="Z47" s="106">
        <f t="shared" si="6"/>
        <v>6280</v>
      </c>
      <c r="AA47" s="106">
        <f>SUM(U47:Z47)</f>
        <v>24503.200000000001</v>
      </c>
      <c r="AB47" s="93">
        <v>2023</v>
      </c>
      <c r="AC47" s="29"/>
    </row>
    <row r="48" spans="1:29" s="26" customFormat="1" ht="40.5" customHeight="1" x14ac:dyDescent="0.3">
      <c r="A48" s="25"/>
      <c r="B48" s="31"/>
      <c r="C48" s="31"/>
      <c r="D48" s="31"/>
      <c r="E48" s="32"/>
      <c r="F48" s="32"/>
      <c r="G48" s="32"/>
      <c r="H48" s="32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103" t="s">
        <v>58</v>
      </c>
      <c r="T48" s="84" t="s">
        <v>18</v>
      </c>
      <c r="U48" s="85">
        <f t="shared" ref="U48:Z48" si="7">U52</f>
        <v>10</v>
      </c>
      <c r="V48" s="85">
        <f t="shared" si="7"/>
        <v>17</v>
      </c>
      <c r="W48" s="85">
        <f t="shared" si="7"/>
        <v>10</v>
      </c>
      <c r="X48" s="85">
        <f t="shared" si="7"/>
        <v>10</v>
      </c>
      <c r="Y48" s="85">
        <f t="shared" si="7"/>
        <v>10</v>
      </c>
      <c r="Z48" s="85">
        <f t="shared" si="7"/>
        <v>10</v>
      </c>
      <c r="AA48" s="85">
        <f>U48+V48+W48+X48+Y48+Z48</f>
        <v>67</v>
      </c>
      <c r="AB48" s="84">
        <v>2023</v>
      </c>
      <c r="AC48" s="29"/>
    </row>
    <row r="49" spans="1:32" s="26" customFormat="1" ht="27" customHeight="1" x14ac:dyDescent="0.3">
      <c r="A49" s="25"/>
      <c r="B49" s="31"/>
      <c r="C49" s="31"/>
      <c r="D49" s="31"/>
      <c r="E49" s="32"/>
      <c r="F49" s="32"/>
      <c r="G49" s="32"/>
      <c r="H49" s="32"/>
      <c r="I49" s="32"/>
      <c r="J49" s="33"/>
      <c r="K49" s="33"/>
      <c r="L49" s="33"/>
      <c r="M49" s="33"/>
      <c r="N49" s="33"/>
      <c r="O49" s="33"/>
      <c r="P49" s="33"/>
      <c r="Q49" s="33"/>
      <c r="R49" s="33"/>
      <c r="S49" s="101" t="s">
        <v>59</v>
      </c>
      <c r="T49" s="102" t="s">
        <v>18</v>
      </c>
      <c r="U49" s="107">
        <v>1</v>
      </c>
      <c r="V49" s="107">
        <v>1</v>
      </c>
      <c r="W49" s="107">
        <v>1</v>
      </c>
      <c r="X49" s="107">
        <v>1</v>
      </c>
      <c r="Y49" s="107">
        <v>1</v>
      </c>
      <c r="Z49" s="107">
        <v>1</v>
      </c>
      <c r="AA49" s="107">
        <v>1</v>
      </c>
      <c r="AB49" s="102">
        <v>2023</v>
      </c>
      <c r="AC49" s="29"/>
      <c r="AF49" s="30"/>
    </row>
    <row r="50" spans="1:32" s="26" customFormat="1" ht="52.5" customHeight="1" x14ac:dyDescent="0.3">
      <c r="A50" s="25"/>
      <c r="B50" s="31"/>
      <c r="C50" s="31"/>
      <c r="D50" s="31"/>
      <c r="E50" s="32"/>
      <c r="F50" s="32"/>
      <c r="G50" s="32"/>
      <c r="H50" s="32"/>
      <c r="I50" s="32"/>
      <c r="J50" s="33"/>
      <c r="K50" s="33"/>
      <c r="L50" s="33"/>
      <c r="M50" s="33"/>
      <c r="N50" s="33"/>
      <c r="O50" s="33"/>
      <c r="P50" s="33"/>
      <c r="Q50" s="33"/>
      <c r="R50" s="33"/>
      <c r="S50" s="114" t="s">
        <v>60</v>
      </c>
      <c r="T50" s="84" t="s">
        <v>17</v>
      </c>
      <c r="U50" s="88">
        <f t="shared" ref="U50:Z50" si="8">U75+U78+U83+U85+U90</f>
        <v>31000</v>
      </c>
      <c r="V50" s="88">
        <f t="shared" si="8"/>
        <v>43110</v>
      </c>
      <c r="W50" s="88">
        <f>W75+W78+W83+W85+W90</f>
        <v>40160</v>
      </c>
      <c r="X50" s="88">
        <f t="shared" si="8"/>
        <v>44480</v>
      </c>
      <c r="Y50" s="88">
        <f t="shared" si="8"/>
        <v>44920</v>
      </c>
      <c r="Z50" s="88">
        <f t="shared" si="8"/>
        <v>65350</v>
      </c>
      <c r="AA50" s="88">
        <f>U50+V50+W50+X50+Y50+Z50</f>
        <v>269020</v>
      </c>
      <c r="AB50" s="84">
        <v>2023</v>
      </c>
      <c r="AC50" s="29"/>
    </row>
    <row r="51" spans="1:32" s="26" customFormat="1" ht="59.25" customHeight="1" x14ac:dyDescent="0.3">
      <c r="A51" s="25"/>
      <c r="B51" s="39"/>
      <c r="C51" s="39"/>
      <c r="D51" s="39"/>
      <c r="E51" s="49"/>
      <c r="F51" s="49"/>
      <c r="G51" s="49"/>
      <c r="H51" s="49"/>
      <c r="I51" s="49"/>
      <c r="J51" s="39"/>
      <c r="K51" s="39"/>
      <c r="L51" s="39"/>
      <c r="M51" s="39"/>
      <c r="N51" s="39"/>
      <c r="O51" s="39"/>
      <c r="P51" s="39"/>
      <c r="Q51" s="39"/>
      <c r="R51" s="39"/>
      <c r="S51" s="103" t="s">
        <v>61</v>
      </c>
      <c r="T51" s="84" t="s">
        <v>20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88">
        <v>1</v>
      </c>
      <c r="AB51" s="84">
        <v>2023</v>
      </c>
      <c r="AC51" s="29"/>
    </row>
    <row r="52" spans="1:32" s="26" customFormat="1" ht="27" customHeight="1" x14ac:dyDescent="0.3">
      <c r="A52" s="25"/>
      <c r="B52" s="31"/>
      <c r="C52" s="31"/>
      <c r="D52" s="31"/>
      <c r="E52" s="32"/>
      <c r="F52" s="32"/>
      <c r="G52" s="32"/>
      <c r="H52" s="32"/>
      <c r="I52" s="32"/>
      <c r="J52" s="33"/>
      <c r="K52" s="33"/>
      <c r="L52" s="33"/>
      <c r="M52" s="33"/>
      <c r="N52" s="33"/>
      <c r="O52" s="33"/>
      <c r="P52" s="33"/>
      <c r="Q52" s="33"/>
      <c r="R52" s="33"/>
      <c r="S52" s="103" t="s">
        <v>62</v>
      </c>
      <c r="T52" s="84" t="s">
        <v>18</v>
      </c>
      <c r="U52" s="102">
        <f>5+3+1+1</f>
        <v>10</v>
      </c>
      <c r="V52" s="102">
        <v>17</v>
      </c>
      <c r="W52" s="102">
        <v>10</v>
      </c>
      <c r="X52" s="102">
        <v>10</v>
      </c>
      <c r="Y52" s="102">
        <v>10</v>
      </c>
      <c r="Z52" s="102">
        <v>10</v>
      </c>
      <c r="AA52" s="85">
        <f>U52+V52+W52+X52+Y52+Z52</f>
        <v>67</v>
      </c>
      <c r="AB52" s="84">
        <v>2023</v>
      </c>
      <c r="AC52" s="50"/>
      <c r="AD52" s="51"/>
    </row>
    <row r="53" spans="1:32" s="26" customFormat="1" ht="42.75" customHeight="1" x14ac:dyDescent="0.3">
      <c r="A53" s="25"/>
      <c r="B53" s="39">
        <v>0</v>
      </c>
      <c r="C53" s="39">
        <v>1</v>
      </c>
      <c r="D53" s="39">
        <v>4</v>
      </c>
      <c r="E53" s="49">
        <v>0</v>
      </c>
      <c r="F53" s="49">
        <v>4</v>
      </c>
      <c r="G53" s="49">
        <v>1</v>
      </c>
      <c r="H53" s="49">
        <v>2</v>
      </c>
      <c r="I53" s="49">
        <v>1</v>
      </c>
      <c r="J53" s="39">
        <v>5</v>
      </c>
      <c r="K53" s="39">
        <v>0</v>
      </c>
      <c r="L53" s="39">
        <v>0</v>
      </c>
      <c r="M53" s="39">
        <v>4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103" t="s">
        <v>63</v>
      </c>
      <c r="T53" s="84" t="s">
        <v>16</v>
      </c>
      <c r="U53" s="116">
        <f>3281.4+250</f>
        <v>3531.4</v>
      </c>
      <c r="V53" s="116">
        <v>3400</v>
      </c>
      <c r="W53" s="116">
        <v>1800.6</v>
      </c>
      <c r="X53" s="116">
        <v>1800.6</v>
      </c>
      <c r="Y53" s="116">
        <v>1800.6</v>
      </c>
      <c r="Z53" s="116">
        <v>4000</v>
      </c>
      <c r="AA53" s="117">
        <f>U53+V53+W53+X53+Y53+Z53</f>
        <v>16333.2</v>
      </c>
      <c r="AB53" s="84">
        <v>2023</v>
      </c>
      <c r="AC53" s="29"/>
    </row>
    <row r="54" spans="1:32" s="26" customFormat="1" ht="41.25" customHeight="1" x14ac:dyDescent="0.3">
      <c r="A54" s="25"/>
      <c r="B54" s="52"/>
      <c r="C54" s="52"/>
      <c r="D54" s="52"/>
      <c r="E54" s="53"/>
      <c r="F54" s="53"/>
      <c r="G54" s="53"/>
      <c r="H54" s="5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90" t="s">
        <v>64</v>
      </c>
      <c r="T54" s="102" t="s">
        <v>17</v>
      </c>
      <c r="U54" s="112">
        <v>2336</v>
      </c>
      <c r="V54" s="112">
        <v>1945</v>
      </c>
      <c r="W54" s="112">
        <v>1945</v>
      </c>
      <c r="X54" s="112">
        <v>1945</v>
      </c>
      <c r="Y54" s="112">
        <v>1945</v>
      </c>
      <c r="Z54" s="112">
        <v>2000</v>
      </c>
      <c r="AA54" s="112">
        <f>SUM(U54:Z54)</f>
        <v>12116</v>
      </c>
      <c r="AB54" s="84">
        <v>2023</v>
      </c>
      <c r="AC54" s="29"/>
    </row>
    <row r="55" spans="1:32" s="26" customFormat="1" ht="56.25" x14ac:dyDescent="0.3">
      <c r="A55" s="25"/>
      <c r="B55" s="52"/>
      <c r="C55" s="52"/>
      <c r="D55" s="52"/>
      <c r="E55" s="53"/>
      <c r="F55" s="53"/>
      <c r="G55" s="53"/>
      <c r="H55" s="53"/>
      <c r="I55" s="53"/>
      <c r="J55" s="52"/>
      <c r="K55" s="52"/>
      <c r="L55" s="52"/>
      <c r="M55" s="52"/>
      <c r="N55" s="52"/>
      <c r="O55" s="52"/>
      <c r="P55" s="52"/>
      <c r="Q55" s="52"/>
      <c r="R55" s="52"/>
      <c r="S55" s="90" t="s">
        <v>65</v>
      </c>
      <c r="T55" s="102" t="s">
        <v>18</v>
      </c>
      <c r="U55" s="112">
        <v>150000</v>
      </c>
      <c r="V55" s="112">
        <v>150000</v>
      </c>
      <c r="W55" s="112">
        <v>150000</v>
      </c>
      <c r="X55" s="112">
        <v>150000</v>
      </c>
      <c r="Y55" s="112">
        <v>150000</v>
      </c>
      <c r="Z55" s="112">
        <v>150000</v>
      </c>
      <c r="AA55" s="112">
        <f>SUM(U55:Z55)</f>
        <v>900000</v>
      </c>
      <c r="AB55" s="84">
        <v>2023</v>
      </c>
      <c r="AC55" s="29"/>
    </row>
    <row r="56" spans="1:32" s="26" customFormat="1" ht="42.75" customHeight="1" x14ac:dyDescent="0.3">
      <c r="A56" s="25"/>
      <c r="B56" s="52"/>
      <c r="C56" s="52"/>
      <c r="D56" s="52"/>
      <c r="E56" s="53"/>
      <c r="F56" s="53"/>
      <c r="G56" s="53"/>
      <c r="H56" s="5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90" t="s">
        <v>66</v>
      </c>
      <c r="T56" s="102" t="s">
        <v>18</v>
      </c>
      <c r="U56" s="112">
        <v>4465</v>
      </c>
      <c r="V56" s="112">
        <v>4465</v>
      </c>
      <c r="W56" s="112">
        <v>4465</v>
      </c>
      <c r="X56" s="112">
        <v>4465</v>
      </c>
      <c r="Y56" s="112">
        <v>4465</v>
      </c>
      <c r="Z56" s="112">
        <v>4465</v>
      </c>
      <c r="AA56" s="112">
        <f>SUM(U56:Z56)</f>
        <v>26790</v>
      </c>
      <c r="AB56" s="84">
        <v>2023</v>
      </c>
      <c r="AC56" s="29"/>
    </row>
    <row r="57" spans="1:32" s="26" customFormat="1" ht="37.5" customHeight="1" x14ac:dyDescent="0.3">
      <c r="A57" s="25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83" t="s">
        <v>67</v>
      </c>
      <c r="T57" s="102" t="s">
        <v>18</v>
      </c>
      <c r="U57" s="85">
        <v>11</v>
      </c>
      <c r="V57" s="85">
        <v>11</v>
      </c>
      <c r="W57" s="85">
        <v>14</v>
      </c>
      <c r="X57" s="85">
        <v>14</v>
      </c>
      <c r="Y57" s="85">
        <v>14</v>
      </c>
      <c r="Z57" s="85">
        <v>14</v>
      </c>
      <c r="AA57" s="85">
        <v>14</v>
      </c>
      <c r="AB57" s="84">
        <v>2023</v>
      </c>
      <c r="AC57" s="29"/>
    </row>
    <row r="58" spans="1:32" s="26" customFormat="1" ht="78.75" customHeight="1" x14ac:dyDescent="0.3">
      <c r="A58" s="25"/>
      <c r="B58" s="39">
        <v>0</v>
      </c>
      <c r="C58" s="39">
        <v>1</v>
      </c>
      <c r="D58" s="39">
        <v>4</v>
      </c>
      <c r="E58" s="49">
        <v>0</v>
      </c>
      <c r="F58" s="49">
        <v>4</v>
      </c>
      <c r="G58" s="49">
        <v>1</v>
      </c>
      <c r="H58" s="49">
        <v>2</v>
      </c>
      <c r="I58" s="49">
        <v>1</v>
      </c>
      <c r="J58" s="39">
        <v>5</v>
      </c>
      <c r="K58" s="39">
        <v>0</v>
      </c>
      <c r="L58" s="39">
        <v>0</v>
      </c>
      <c r="M58" s="39">
        <v>4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90" t="s">
        <v>68</v>
      </c>
      <c r="T58" s="118" t="s">
        <v>16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200</v>
      </c>
      <c r="AA58" s="116">
        <f>SUM(U58:Z58)</f>
        <v>200</v>
      </c>
      <c r="AB58" s="84">
        <v>2023</v>
      </c>
      <c r="AC58" s="29"/>
    </row>
    <row r="59" spans="1:32" s="26" customFormat="1" ht="37.5" customHeight="1" x14ac:dyDescent="0.3">
      <c r="A59" s="25"/>
      <c r="B59" s="52"/>
      <c r="C59" s="52"/>
      <c r="D59" s="52"/>
      <c r="E59" s="53"/>
      <c r="F59" s="53"/>
      <c r="G59" s="53"/>
      <c r="H59" s="53"/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119" t="s">
        <v>69</v>
      </c>
      <c r="T59" s="118" t="s">
        <v>18</v>
      </c>
      <c r="U59" s="102">
        <v>0</v>
      </c>
      <c r="V59" s="102">
        <v>0</v>
      </c>
      <c r="W59" s="102">
        <v>0</v>
      </c>
      <c r="X59" s="102">
        <v>0</v>
      </c>
      <c r="Y59" s="102">
        <v>0</v>
      </c>
      <c r="Z59" s="102">
        <v>1</v>
      </c>
      <c r="AA59" s="102">
        <f>SUM(U59:Z59)</f>
        <v>1</v>
      </c>
      <c r="AB59" s="102">
        <v>2023</v>
      </c>
      <c r="AC59" s="29"/>
    </row>
    <row r="60" spans="1:32" s="26" customFormat="1" ht="36.75" hidden="1" customHeight="1" x14ac:dyDescent="0.35">
      <c r="A60" s="25"/>
      <c r="B60" s="39">
        <v>0</v>
      </c>
      <c r="C60" s="39">
        <v>0</v>
      </c>
      <c r="D60" s="39">
        <v>2</v>
      </c>
      <c r="E60" s="39">
        <v>0</v>
      </c>
      <c r="F60" s="39">
        <v>4</v>
      </c>
      <c r="G60" s="39">
        <v>1</v>
      </c>
      <c r="H60" s="39">
        <v>2</v>
      </c>
      <c r="I60" s="39">
        <v>1</v>
      </c>
      <c r="J60" s="39">
        <v>2</v>
      </c>
      <c r="K60" s="39">
        <v>0</v>
      </c>
      <c r="L60" s="39">
        <v>0</v>
      </c>
      <c r="M60" s="39">
        <v>7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103" t="s">
        <v>70</v>
      </c>
      <c r="T60" s="84" t="s">
        <v>16</v>
      </c>
      <c r="U60" s="84">
        <f t="shared" ref="U60:Z61" si="9">U62+U64+U66</f>
        <v>0</v>
      </c>
      <c r="V60" s="84">
        <f t="shared" si="9"/>
        <v>0</v>
      </c>
      <c r="W60" s="84">
        <f t="shared" si="9"/>
        <v>0</v>
      </c>
      <c r="X60" s="84">
        <f t="shared" si="9"/>
        <v>0</v>
      </c>
      <c r="Y60" s="84">
        <f t="shared" si="9"/>
        <v>0</v>
      </c>
      <c r="Z60" s="84">
        <f t="shared" si="9"/>
        <v>0</v>
      </c>
      <c r="AA60" s="84">
        <f t="shared" ref="AA60:AA67" si="10">U60+V60+W60+X60+Y60+Z60</f>
        <v>0</v>
      </c>
      <c r="AB60" s="84">
        <v>2020</v>
      </c>
      <c r="AC60" s="29"/>
    </row>
    <row r="61" spans="1:32" s="26" customFormat="1" ht="34.5" hidden="1" customHeight="1" x14ac:dyDescent="0.35">
      <c r="A61" s="25"/>
      <c r="B61" s="31"/>
      <c r="C61" s="31"/>
      <c r="D61" s="31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114" t="s">
        <v>71</v>
      </c>
      <c r="T61" s="84" t="s">
        <v>18</v>
      </c>
      <c r="U61" s="85">
        <f t="shared" si="9"/>
        <v>0</v>
      </c>
      <c r="V61" s="85">
        <f t="shared" si="9"/>
        <v>0</v>
      </c>
      <c r="W61" s="85">
        <f t="shared" si="9"/>
        <v>0</v>
      </c>
      <c r="X61" s="85">
        <f t="shared" si="9"/>
        <v>0</v>
      </c>
      <c r="Y61" s="85">
        <f t="shared" si="9"/>
        <v>0</v>
      </c>
      <c r="Z61" s="85">
        <f t="shared" si="9"/>
        <v>0</v>
      </c>
      <c r="AA61" s="85">
        <f t="shared" si="10"/>
        <v>0</v>
      </c>
      <c r="AB61" s="84">
        <v>2020</v>
      </c>
      <c r="AC61" s="29"/>
    </row>
    <row r="62" spans="1:32" s="26" customFormat="1" ht="36" hidden="1" x14ac:dyDescent="0.35">
      <c r="A62" s="25"/>
      <c r="B62" s="39">
        <v>0</v>
      </c>
      <c r="C62" s="39">
        <v>0</v>
      </c>
      <c r="D62" s="39">
        <v>2</v>
      </c>
      <c r="E62" s="49">
        <v>0</v>
      </c>
      <c r="F62" s="49">
        <v>4</v>
      </c>
      <c r="G62" s="49">
        <v>1</v>
      </c>
      <c r="H62" s="49">
        <v>2</v>
      </c>
      <c r="I62" s="49">
        <v>1</v>
      </c>
      <c r="J62" s="39">
        <v>2</v>
      </c>
      <c r="K62" s="39">
        <v>0</v>
      </c>
      <c r="L62" s="39">
        <v>0</v>
      </c>
      <c r="M62" s="39">
        <v>7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114" t="s">
        <v>72</v>
      </c>
      <c r="T62" s="108" t="s">
        <v>16</v>
      </c>
      <c r="U62" s="99">
        <v>0</v>
      </c>
      <c r="V62" s="99">
        <v>0</v>
      </c>
      <c r="W62" s="99">
        <v>0</v>
      </c>
      <c r="X62" s="99">
        <v>0</v>
      </c>
      <c r="Y62" s="99">
        <v>0</v>
      </c>
      <c r="Z62" s="99">
        <v>0</v>
      </c>
      <c r="AA62" s="91">
        <f t="shared" si="10"/>
        <v>0</v>
      </c>
      <c r="AB62" s="84">
        <v>2020</v>
      </c>
      <c r="AC62" s="29"/>
    </row>
    <row r="63" spans="1:32" s="26" customFormat="1" ht="33" hidden="1" customHeight="1" x14ac:dyDescent="0.35">
      <c r="A63" s="25"/>
      <c r="B63" s="31"/>
      <c r="C63" s="31"/>
      <c r="D63" s="31"/>
      <c r="E63" s="32"/>
      <c r="F63" s="32"/>
      <c r="G63" s="32"/>
      <c r="H63" s="32"/>
      <c r="I63" s="32"/>
      <c r="J63" s="33"/>
      <c r="K63" s="33"/>
      <c r="L63" s="33"/>
      <c r="M63" s="33"/>
      <c r="N63" s="33"/>
      <c r="O63" s="33"/>
      <c r="P63" s="33"/>
      <c r="Q63" s="33"/>
      <c r="R63" s="33"/>
      <c r="S63" s="114" t="s">
        <v>73</v>
      </c>
      <c r="T63" s="84" t="s">
        <v>18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5">
        <f t="shared" si="10"/>
        <v>0</v>
      </c>
      <c r="AB63" s="84">
        <v>2020</v>
      </c>
      <c r="AC63" s="29"/>
    </row>
    <row r="64" spans="1:32" s="26" customFormat="1" ht="36" hidden="1" customHeight="1" x14ac:dyDescent="0.35">
      <c r="A64" s="25"/>
      <c r="B64" s="39">
        <v>0</v>
      </c>
      <c r="C64" s="39">
        <v>0</v>
      </c>
      <c r="D64" s="39">
        <v>2</v>
      </c>
      <c r="E64" s="49">
        <v>0</v>
      </c>
      <c r="F64" s="49">
        <v>4</v>
      </c>
      <c r="G64" s="49">
        <v>1</v>
      </c>
      <c r="H64" s="49">
        <v>2</v>
      </c>
      <c r="I64" s="49">
        <v>1</v>
      </c>
      <c r="J64" s="39">
        <v>2</v>
      </c>
      <c r="K64" s="39">
        <v>0</v>
      </c>
      <c r="L64" s="39">
        <v>0</v>
      </c>
      <c r="M64" s="39">
        <v>7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114" t="s">
        <v>74</v>
      </c>
      <c r="T64" s="108" t="s">
        <v>16</v>
      </c>
      <c r="U64" s="104">
        <v>0</v>
      </c>
      <c r="V64" s="104">
        <v>0</v>
      </c>
      <c r="W64" s="104">
        <v>0</v>
      </c>
      <c r="X64" s="104">
        <v>0</v>
      </c>
      <c r="Y64" s="104">
        <v>0</v>
      </c>
      <c r="Z64" s="104">
        <v>0</v>
      </c>
      <c r="AA64" s="120">
        <f t="shared" si="10"/>
        <v>0</v>
      </c>
      <c r="AB64" s="84">
        <v>2020</v>
      </c>
      <c r="AC64" s="29"/>
    </row>
    <row r="65" spans="1:30" s="26" customFormat="1" ht="36" hidden="1" customHeight="1" x14ac:dyDescent="0.35">
      <c r="A65" s="25"/>
      <c r="B65" s="31"/>
      <c r="C65" s="31"/>
      <c r="D65" s="31"/>
      <c r="E65" s="32"/>
      <c r="F65" s="32"/>
      <c r="G65" s="32"/>
      <c r="H65" s="32"/>
      <c r="I65" s="32"/>
      <c r="J65" s="33"/>
      <c r="K65" s="33"/>
      <c r="L65" s="33"/>
      <c r="M65" s="33"/>
      <c r="N65" s="33"/>
      <c r="O65" s="33"/>
      <c r="P65" s="33"/>
      <c r="Q65" s="33"/>
      <c r="R65" s="33"/>
      <c r="S65" s="114" t="s">
        <v>75</v>
      </c>
      <c r="T65" s="84" t="s">
        <v>18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f t="shared" si="10"/>
        <v>0</v>
      </c>
      <c r="AB65" s="84">
        <v>2020</v>
      </c>
      <c r="AC65" s="29"/>
    </row>
    <row r="66" spans="1:30" s="26" customFormat="1" ht="37.5" hidden="1" customHeight="1" x14ac:dyDescent="0.35">
      <c r="A66" s="25"/>
      <c r="B66" s="39">
        <v>0</v>
      </c>
      <c r="C66" s="39">
        <v>0</v>
      </c>
      <c r="D66" s="39">
        <v>2</v>
      </c>
      <c r="E66" s="49">
        <v>0</v>
      </c>
      <c r="F66" s="49">
        <v>4</v>
      </c>
      <c r="G66" s="49">
        <v>1</v>
      </c>
      <c r="H66" s="49">
        <v>2</v>
      </c>
      <c r="I66" s="49">
        <v>1</v>
      </c>
      <c r="J66" s="39">
        <v>2</v>
      </c>
      <c r="K66" s="39">
        <v>0</v>
      </c>
      <c r="L66" s="39">
        <v>0</v>
      </c>
      <c r="M66" s="39">
        <v>7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114" t="s">
        <v>76</v>
      </c>
      <c r="T66" s="108" t="s">
        <v>16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1">
        <f t="shared" si="10"/>
        <v>0</v>
      </c>
      <c r="AB66" s="84">
        <v>2020</v>
      </c>
      <c r="AC66" s="29"/>
    </row>
    <row r="67" spans="1:30" s="26" customFormat="1" ht="24.75" hidden="1" customHeight="1" x14ac:dyDescent="0.35">
      <c r="A67" s="25"/>
      <c r="B67" s="31"/>
      <c r="C67" s="31"/>
      <c r="D67" s="31"/>
      <c r="E67" s="32"/>
      <c r="F67" s="32"/>
      <c r="G67" s="32"/>
      <c r="H67" s="32"/>
      <c r="I67" s="32"/>
      <c r="J67" s="33"/>
      <c r="K67" s="33"/>
      <c r="L67" s="33"/>
      <c r="M67" s="33"/>
      <c r="N67" s="33"/>
      <c r="O67" s="33"/>
      <c r="P67" s="33"/>
      <c r="Q67" s="33"/>
      <c r="R67" s="33"/>
      <c r="S67" s="114" t="s">
        <v>77</v>
      </c>
      <c r="T67" s="84" t="s">
        <v>18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5">
        <f t="shared" si="10"/>
        <v>0</v>
      </c>
      <c r="AB67" s="84">
        <v>2020</v>
      </c>
      <c r="AC67" s="29"/>
    </row>
    <row r="68" spans="1:30" s="26" customFormat="1" ht="45" customHeight="1" x14ac:dyDescent="0.3">
      <c r="A68" s="25"/>
      <c r="B68" s="39">
        <v>0</v>
      </c>
      <c r="C68" s="39">
        <v>1</v>
      </c>
      <c r="D68" s="39">
        <v>4</v>
      </c>
      <c r="E68" s="49">
        <v>0</v>
      </c>
      <c r="F68" s="49">
        <v>4</v>
      </c>
      <c r="G68" s="49">
        <v>1</v>
      </c>
      <c r="H68" s="49">
        <v>2</v>
      </c>
      <c r="I68" s="49">
        <v>1</v>
      </c>
      <c r="J68" s="39">
        <v>5</v>
      </c>
      <c r="K68" s="39">
        <v>0</v>
      </c>
      <c r="L68" s="39">
        <v>0</v>
      </c>
      <c r="M68" s="39">
        <v>4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114" t="s">
        <v>78</v>
      </c>
      <c r="T68" s="108" t="s">
        <v>16</v>
      </c>
      <c r="U68" s="99">
        <v>0</v>
      </c>
      <c r="V68" s="99">
        <v>0</v>
      </c>
      <c r="W68" s="99">
        <v>0</v>
      </c>
      <c r="X68" s="116">
        <v>0</v>
      </c>
      <c r="Y68" s="116">
        <v>0</v>
      </c>
      <c r="Z68" s="123">
        <v>200</v>
      </c>
      <c r="AA68" s="123">
        <f t="shared" ref="AA68:AA84" si="11">SUM(U68:Z68)</f>
        <v>200</v>
      </c>
      <c r="AB68" s="102">
        <v>2023</v>
      </c>
      <c r="AC68" s="29"/>
    </row>
    <row r="69" spans="1:30" s="26" customFormat="1" ht="25.5" customHeight="1" x14ac:dyDescent="0.3">
      <c r="A69" s="25"/>
      <c r="B69" s="31"/>
      <c r="C69" s="31"/>
      <c r="D69" s="31"/>
      <c r="E69" s="32"/>
      <c r="F69" s="32"/>
      <c r="G69" s="32"/>
      <c r="H69" s="32"/>
      <c r="I69" s="32"/>
      <c r="J69" s="33"/>
      <c r="K69" s="33"/>
      <c r="L69" s="33"/>
      <c r="M69" s="33"/>
      <c r="N69" s="33"/>
      <c r="O69" s="33"/>
      <c r="P69" s="33"/>
      <c r="Q69" s="33"/>
      <c r="R69" s="33"/>
      <c r="S69" s="114" t="s">
        <v>79</v>
      </c>
      <c r="T69" s="84" t="s">
        <v>18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24">
        <v>1</v>
      </c>
      <c r="AA69" s="124">
        <f t="shared" si="11"/>
        <v>1</v>
      </c>
      <c r="AB69" s="102">
        <v>2023</v>
      </c>
      <c r="AC69" s="29"/>
    </row>
    <row r="70" spans="1:30" s="26" customFormat="1" ht="33.75" customHeight="1" x14ac:dyDescent="0.3">
      <c r="A70" s="25"/>
      <c r="B70" s="56"/>
      <c r="C70" s="56"/>
      <c r="D70" s="56"/>
      <c r="E70" s="121"/>
      <c r="F70" s="121"/>
      <c r="G70" s="121"/>
      <c r="H70" s="121"/>
      <c r="I70" s="121"/>
      <c r="J70" s="57"/>
      <c r="K70" s="57"/>
      <c r="L70" s="57"/>
      <c r="M70" s="57"/>
      <c r="N70" s="57"/>
      <c r="O70" s="57"/>
      <c r="P70" s="57"/>
      <c r="Q70" s="57"/>
      <c r="R70" s="57"/>
      <c r="S70" s="147" t="s">
        <v>80</v>
      </c>
      <c r="T70" s="118" t="s">
        <v>16</v>
      </c>
      <c r="U70" s="116">
        <f>SUM(U71:U74)</f>
        <v>500</v>
      </c>
      <c r="V70" s="116">
        <f>SUM(V71:V74)</f>
        <v>250</v>
      </c>
      <c r="W70" s="116">
        <f t="shared" ref="W70:Z70" si="12">SUM(W71:W74)</f>
        <v>350</v>
      </c>
      <c r="X70" s="116">
        <f t="shared" si="12"/>
        <v>350</v>
      </c>
      <c r="Y70" s="116">
        <f t="shared" si="12"/>
        <v>350</v>
      </c>
      <c r="Z70" s="116">
        <f t="shared" si="12"/>
        <v>350</v>
      </c>
      <c r="AA70" s="116">
        <f>AA72+AA73+AA71+AA74</f>
        <v>2150</v>
      </c>
      <c r="AB70" s="102">
        <v>2023</v>
      </c>
      <c r="AC70" s="29"/>
    </row>
    <row r="71" spans="1:30" s="26" customFormat="1" ht="36.75" customHeight="1" x14ac:dyDescent="0.3">
      <c r="A71" s="25"/>
      <c r="B71" s="41">
        <v>0</v>
      </c>
      <c r="C71" s="41">
        <v>1</v>
      </c>
      <c r="D71" s="41">
        <v>4</v>
      </c>
      <c r="E71" s="41">
        <v>0</v>
      </c>
      <c r="F71" s="41">
        <v>4</v>
      </c>
      <c r="G71" s="41">
        <v>1</v>
      </c>
      <c r="H71" s="41">
        <v>2</v>
      </c>
      <c r="I71" s="41">
        <v>1</v>
      </c>
      <c r="J71" s="41">
        <v>5</v>
      </c>
      <c r="K71" s="41">
        <v>0</v>
      </c>
      <c r="L71" s="41">
        <v>0</v>
      </c>
      <c r="M71" s="41">
        <v>4</v>
      </c>
      <c r="N71" s="41">
        <v>1</v>
      </c>
      <c r="O71" s="41">
        <v>0</v>
      </c>
      <c r="P71" s="41">
        <v>8</v>
      </c>
      <c r="Q71" s="41">
        <v>8</v>
      </c>
      <c r="R71" s="41">
        <v>0</v>
      </c>
      <c r="S71" s="148"/>
      <c r="T71" s="118" t="s">
        <v>16</v>
      </c>
      <c r="U71" s="116">
        <v>250</v>
      </c>
      <c r="V71" s="116">
        <v>0</v>
      </c>
      <c r="W71" s="116">
        <v>0</v>
      </c>
      <c r="X71" s="116">
        <v>0</v>
      </c>
      <c r="Y71" s="116">
        <v>0</v>
      </c>
      <c r="Z71" s="116">
        <v>0</v>
      </c>
      <c r="AA71" s="116">
        <f t="shared" si="11"/>
        <v>250</v>
      </c>
      <c r="AB71" s="102">
        <v>2018</v>
      </c>
      <c r="AC71" s="29"/>
    </row>
    <row r="72" spans="1:30" s="26" customFormat="1" ht="37.5" customHeight="1" x14ac:dyDescent="0.3">
      <c r="A72" s="25"/>
      <c r="B72" s="41">
        <v>0</v>
      </c>
      <c r="C72" s="41">
        <v>1</v>
      </c>
      <c r="D72" s="41">
        <v>4</v>
      </c>
      <c r="E72" s="40">
        <v>0</v>
      </c>
      <c r="F72" s="40">
        <v>4</v>
      </c>
      <c r="G72" s="40">
        <v>1</v>
      </c>
      <c r="H72" s="40">
        <v>2</v>
      </c>
      <c r="I72" s="40">
        <v>1</v>
      </c>
      <c r="J72" s="41">
        <v>5</v>
      </c>
      <c r="K72" s="41">
        <v>0</v>
      </c>
      <c r="L72" s="41">
        <v>0</v>
      </c>
      <c r="M72" s="41">
        <v>4</v>
      </c>
      <c r="N72" s="41" t="s">
        <v>21</v>
      </c>
      <c r="O72" s="41">
        <v>0</v>
      </c>
      <c r="P72" s="41">
        <v>8</v>
      </c>
      <c r="Q72" s="41">
        <v>8</v>
      </c>
      <c r="R72" s="54" t="s">
        <v>22</v>
      </c>
      <c r="S72" s="148"/>
      <c r="T72" s="118" t="s">
        <v>16</v>
      </c>
      <c r="U72" s="116">
        <f>50</f>
        <v>50</v>
      </c>
      <c r="V72" s="116">
        <v>0</v>
      </c>
      <c r="W72" s="116">
        <v>0</v>
      </c>
      <c r="X72" s="116">
        <v>0</v>
      </c>
      <c r="Y72" s="116">
        <v>0</v>
      </c>
      <c r="Z72" s="116">
        <v>0</v>
      </c>
      <c r="AA72" s="116">
        <f t="shared" si="11"/>
        <v>50</v>
      </c>
      <c r="AB72" s="102">
        <v>2018</v>
      </c>
      <c r="AC72" s="29"/>
    </row>
    <row r="73" spans="1:30" s="26" customFormat="1" ht="37.5" customHeight="1" x14ac:dyDescent="0.3">
      <c r="A73" s="25"/>
      <c r="B73" s="41">
        <v>0</v>
      </c>
      <c r="C73" s="41">
        <v>1</v>
      </c>
      <c r="D73" s="41">
        <v>4</v>
      </c>
      <c r="E73" s="40">
        <v>0</v>
      </c>
      <c r="F73" s="40">
        <v>4</v>
      </c>
      <c r="G73" s="40">
        <v>1</v>
      </c>
      <c r="H73" s="40">
        <v>2</v>
      </c>
      <c r="I73" s="40">
        <v>9</v>
      </c>
      <c r="J73" s="41">
        <v>5</v>
      </c>
      <c r="K73" s="41">
        <v>9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148"/>
      <c r="T73" s="118" t="s">
        <v>16</v>
      </c>
      <c r="U73" s="116">
        <v>200</v>
      </c>
      <c r="V73" s="116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200</v>
      </c>
      <c r="AB73" s="102">
        <v>2018</v>
      </c>
      <c r="AC73" s="29"/>
    </row>
    <row r="74" spans="1:30" s="26" customFormat="1" ht="37.5" customHeight="1" x14ac:dyDescent="0.3">
      <c r="A74" s="25"/>
      <c r="B74" s="39">
        <v>0</v>
      </c>
      <c r="C74" s="39">
        <v>1</v>
      </c>
      <c r="D74" s="39">
        <v>4</v>
      </c>
      <c r="E74" s="49">
        <v>0</v>
      </c>
      <c r="F74" s="49">
        <v>4</v>
      </c>
      <c r="G74" s="49">
        <v>1</v>
      </c>
      <c r="H74" s="49">
        <v>2</v>
      </c>
      <c r="I74" s="49">
        <v>1</v>
      </c>
      <c r="J74" s="39">
        <v>5</v>
      </c>
      <c r="K74" s="39">
        <v>0</v>
      </c>
      <c r="L74" s="39">
        <v>0</v>
      </c>
      <c r="M74" s="39">
        <v>4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149"/>
      <c r="T74" s="118" t="s">
        <v>16</v>
      </c>
      <c r="U74" s="116">
        <v>0</v>
      </c>
      <c r="V74" s="116">
        <v>250</v>
      </c>
      <c r="W74" s="116">
        <v>350</v>
      </c>
      <c r="X74" s="116">
        <v>350</v>
      </c>
      <c r="Y74" s="116">
        <v>350</v>
      </c>
      <c r="Z74" s="116">
        <v>350</v>
      </c>
      <c r="AA74" s="99">
        <f>SUM(U74:Z74)</f>
        <v>1650</v>
      </c>
      <c r="AB74" s="102">
        <v>2023</v>
      </c>
      <c r="AC74" s="29"/>
    </row>
    <row r="75" spans="1:30" s="26" customFormat="1" ht="23.25" customHeight="1" x14ac:dyDescent="0.3">
      <c r="A75" s="25"/>
      <c r="B75" s="31"/>
      <c r="C75" s="31"/>
      <c r="D75" s="31"/>
      <c r="E75" s="31"/>
      <c r="F75" s="31"/>
      <c r="G75" s="31"/>
      <c r="H75" s="31"/>
      <c r="I75" s="31"/>
      <c r="J75" s="33"/>
      <c r="K75" s="33"/>
      <c r="L75" s="33"/>
      <c r="M75" s="33"/>
      <c r="N75" s="33"/>
      <c r="O75" s="33"/>
      <c r="P75" s="33"/>
      <c r="Q75" s="33"/>
      <c r="R75" s="33"/>
      <c r="S75" s="114" t="s">
        <v>81</v>
      </c>
      <c r="T75" s="84" t="s">
        <v>17</v>
      </c>
      <c r="U75" s="112">
        <v>25000</v>
      </c>
      <c r="V75" s="112">
        <v>35000</v>
      </c>
      <c r="W75" s="112">
        <v>35000</v>
      </c>
      <c r="X75" s="112">
        <v>35000</v>
      </c>
      <c r="Y75" s="112">
        <v>35000</v>
      </c>
      <c r="Z75" s="112">
        <v>35000</v>
      </c>
      <c r="AA75" s="112">
        <f t="shared" si="11"/>
        <v>200000</v>
      </c>
      <c r="AB75" s="102">
        <v>2023</v>
      </c>
      <c r="AC75" s="29"/>
      <c r="AD75" s="51"/>
    </row>
    <row r="76" spans="1:30" s="26" customFormat="1" ht="39" customHeight="1" x14ac:dyDescent="0.3">
      <c r="A76" s="25"/>
      <c r="B76" s="39">
        <v>0</v>
      </c>
      <c r="C76" s="39">
        <v>1</v>
      </c>
      <c r="D76" s="39">
        <v>4</v>
      </c>
      <c r="E76" s="49">
        <v>0</v>
      </c>
      <c r="F76" s="49">
        <v>4</v>
      </c>
      <c r="G76" s="49">
        <v>1</v>
      </c>
      <c r="H76" s="49">
        <v>2</v>
      </c>
      <c r="I76" s="49">
        <v>1</v>
      </c>
      <c r="J76" s="39">
        <v>5</v>
      </c>
      <c r="K76" s="39">
        <v>0</v>
      </c>
      <c r="L76" s="39">
        <v>0</v>
      </c>
      <c r="M76" s="39">
        <v>4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114" t="s">
        <v>82</v>
      </c>
      <c r="T76" s="108" t="s">
        <v>16</v>
      </c>
      <c r="U76" s="116">
        <v>0</v>
      </c>
      <c r="V76" s="116">
        <v>0</v>
      </c>
      <c r="W76" s="99">
        <v>0</v>
      </c>
      <c r="X76" s="116">
        <v>0</v>
      </c>
      <c r="Y76" s="116">
        <v>0</v>
      </c>
      <c r="Z76" s="116">
        <v>1000</v>
      </c>
      <c r="AA76" s="116">
        <f t="shared" si="11"/>
        <v>1000</v>
      </c>
      <c r="AB76" s="102">
        <v>2023</v>
      </c>
      <c r="AC76" s="29"/>
      <c r="AD76" s="51"/>
    </row>
    <row r="77" spans="1:30" s="26" customFormat="1" ht="24" customHeight="1" x14ac:dyDescent="0.3">
      <c r="A77" s="25"/>
      <c r="B77" s="39"/>
      <c r="C77" s="39"/>
      <c r="D77" s="39"/>
      <c r="E77" s="49"/>
      <c r="F77" s="49"/>
      <c r="G77" s="49"/>
      <c r="H77" s="49"/>
      <c r="I77" s="49"/>
      <c r="J77" s="39"/>
      <c r="K77" s="39"/>
      <c r="L77" s="39"/>
      <c r="M77" s="39"/>
      <c r="N77" s="39"/>
      <c r="O77" s="39"/>
      <c r="P77" s="39"/>
      <c r="Q77" s="39"/>
      <c r="R77" s="39"/>
      <c r="S77" s="119" t="s">
        <v>83</v>
      </c>
      <c r="T77" s="84" t="s">
        <v>18</v>
      </c>
      <c r="U77" s="112">
        <v>0</v>
      </c>
      <c r="V77" s="112">
        <v>0</v>
      </c>
      <c r="W77" s="115">
        <v>0</v>
      </c>
      <c r="X77" s="115">
        <v>0</v>
      </c>
      <c r="Y77" s="115">
        <v>0</v>
      </c>
      <c r="Z77" s="115">
        <v>2</v>
      </c>
      <c r="AA77" s="112">
        <f>SUM(U77:Z77)</f>
        <v>2</v>
      </c>
      <c r="AB77" s="102">
        <v>2023</v>
      </c>
      <c r="AC77" s="29"/>
      <c r="AD77" s="51"/>
    </row>
    <row r="78" spans="1:30" s="26" customFormat="1" ht="25.5" customHeight="1" x14ac:dyDescent="0.3">
      <c r="A78" s="25"/>
      <c r="B78" s="31"/>
      <c r="C78" s="31"/>
      <c r="D78" s="31"/>
      <c r="E78" s="31"/>
      <c r="F78" s="31"/>
      <c r="G78" s="31"/>
      <c r="H78" s="31"/>
      <c r="I78" s="31"/>
      <c r="J78" s="33"/>
      <c r="K78" s="33"/>
      <c r="L78" s="33"/>
      <c r="M78" s="33"/>
      <c r="N78" s="33"/>
      <c r="O78" s="33"/>
      <c r="P78" s="33"/>
      <c r="Q78" s="33"/>
      <c r="R78" s="33"/>
      <c r="S78" s="119" t="s">
        <v>84</v>
      </c>
      <c r="T78" s="84" t="s">
        <v>17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20000</v>
      </c>
      <c r="AA78" s="112">
        <f>SUM(U78:Z78)</f>
        <v>20000</v>
      </c>
      <c r="AB78" s="102">
        <v>2023</v>
      </c>
      <c r="AC78" s="29"/>
      <c r="AD78" s="51"/>
    </row>
    <row r="79" spans="1:30" s="26" customFormat="1" ht="37.5" x14ac:dyDescent="0.3">
      <c r="A79" s="25"/>
      <c r="B79" s="31"/>
      <c r="C79" s="31"/>
      <c r="D79" s="31"/>
      <c r="E79" s="31"/>
      <c r="F79" s="31"/>
      <c r="G79" s="31"/>
      <c r="H79" s="31"/>
      <c r="I79" s="31"/>
      <c r="J79" s="33"/>
      <c r="K79" s="33"/>
      <c r="L79" s="33"/>
      <c r="M79" s="33"/>
      <c r="N79" s="33"/>
      <c r="O79" s="33"/>
      <c r="P79" s="33"/>
      <c r="Q79" s="33"/>
      <c r="R79" s="33"/>
      <c r="S79" s="144" t="s">
        <v>85</v>
      </c>
      <c r="T79" s="108" t="s">
        <v>16</v>
      </c>
      <c r="U79" s="116">
        <f t="shared" ref="U79" si="13">U80+U81</f>
        <v>540</v>
      </c>
      <c r="V79" s="116">
        <f>V80+V82</f>
        <v>100</v>
      </c>
      <c r="W79" s="116">
        <f>W80+W82</f>
        <v>100</v>
      </c>
      <c r="X79" s="116">
        <f>X80+X82</f>
        <v>100</v>
      </c>
      <c r="Y79" s="116">
        <f>Y80+Y82</f>
        <v>100</v>
      </c>
      <c r="Z79" s="116">
        <f>Z80+Z82</f>
        <v>270</v>
      </c>
      <c r="AA79" s="116">
        <f>SUM(U79:Z79)</f>
        <v>1210</v>
      </c>
      <c r="AB79" s="102">
        <v>2023</v>
      </c>
      <c r="AC79" s="29"/>
      <c r="AD79" s="51"/>
    </row>
    <row r="80" spans="1:30" s="26" customFormat="1" ht="37.5" x14ac:dyDescent="0.3">
      <c r="A80" s="25"/>
      <c r="B80" s="39">
        <v>0</v>
      </c>
      <c r="C80" s="39">
        <v>1</v>
      </c>
      <c r="D80" s="39">
        <v>0</v>
      </c>
      <c r="E80" s="39">
        <v>0</v>
      </c>
      <c r="F80" s="39">
        <v>4</v>
      </c>
      <c r="G80" s="39">
        <v>1</v>
      </c>
      <c r="H80" s="39">
        <v>2</v>
      </c>
      <c r="I80" s="39">
        <v>1</v>
      </c>
      <c r="J80" s="39">
        <v>5</v>
      </c>
      <c r="K80" s="39">
        <v>0</v>
      </c>
      <c r="L80" s="39">
        <v>0</v>
      </c>
      <c r="M80" s="39">
        <v>4</v>
      </c>
      <c r="N80" s="39">
        <v>1</v>
      </c>
      <c r="O80" s="39">
        <v>0</v>
      </c>
      <c r="P80" s="39">
        <v>8</v>
      </c>
      <c r="Q80" s="39">
        <v>8</v>
      </c>
      <c r="R80" s="39">
        <v>0</v>
      </c>
      <c r="S80" s="145"/>
      <c r="T80" s="108" t="s">
        <v>16</v>
      </c>
      <c r="U80" s="116">
        <v>270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6">
        <f>SUM(U80:Z80)</f>
        <v>270</v>
      </c>
      <c r="AB80" s="102">
        <v>2018</v>
      </c>
      <c r="AC80" s="29"/>
      <c r="AD80" s="51"/>
    </row>
    <row r="81" spans="1:30" s="26" customFormat="1" ht="37.5" customHeight="1" x14ac:dyDescent="0.3">
      <c r="A81" s="25"/>
      <c r="B81" s="39">
        <v>0</v>
      </c>
      <c r="C81" s="39">
        <v>1</v>
      </c>
      <c r="D81" s="39">
        <v>0</v>
      </c>
      <c r="E81" s="41">
        <v>0</v>
      </c>
      <c r="F81" s="41">
        <v>4</v>
      </c>
      <c r="G81" s="41">
        <v>1</v>
      </c>
      <c r="H81" s="41">
        <v>2</v>
      </c>
      <c r="I81" s="41">
        <v>1</v>
      </c>
      <c r="J81" s="41">
        <v>5</v>
      </c>
      <c r="K81" s="39">
        <v>0</v>
      </c>
      <c r="L81" s="39">
        <v>0</v>
      </c>
      <c r="M81" s="39">
        <v>4</v>
      </c>
      <c r="N81" s="39" t="s">
        <v>21</v>
      </c>
      <c r="O81" s="39">
        <v>0</v>
      </c>
      <c r="P81" s="39">
        <v>8</v>
      </c>
      <c r="Q81" s="39">
        <v>8</v>
      </c>
      <c r="R81" s="39" t="s">
        <v>22</v>
      </c>
      <c r="S81" s="145"/>
      <c r="T81" s="108" t="s">
        <v>16</v>
      </c>
      <c r="U81" s="116">
        <f t="shared" ref="U81:Z82" si="14">540-270</f>
        <v>270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6">
        <f t="shared" si="11"/>
        <v>270</v>
      </c>
      <c r="AB81" s="102">
        <v>2018</v>
      </c>
      <c r="AC81" s="29"/>
      <c r="AD81" s="55" t="s">
        <v>23</v>
      </c>
    </row>
    <row r="82" spans="1:30" s="26" customFormat="1" ht="37.5" customHeight="1" x14ac:dyDescent="0.3">
      <c r="A82" s="25"/>
      <c r="B82" s="39">
        <v>0</v>
      </c>
      <c r="C82" s="39">
        <v>1</v>
      </c>
      <c r="D82" s="39">
        <v>0</v>
      </c>
      <c r="E82" s="41">
        <v>0</v>
      </c>
      <c r="F82" s="41">
        <v>4</v>
      </c>
      <c r="G82" s="41">
        <v>1</v>
      </c>
      <c r="H82" s="41">
        <v>2</v>
      </c>
      <c r="I82" s="41">
        <v>1</v>
      </c>
      <c r="J82" s="41">
        <v>5</v>
      </c>
      <c r="K82" s="39">
        <v>0</v>
      </c>
      <c r="L82" s="39">
        <v>0</v>
      </c>
      <c r="M82" s="39">
        <v>4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146"/>
      <c r="T82" s="108" t="s">
        <v>16</v>
      </c>
      <c r="U82" s="116">
        <v>0</v>
      </c>
      <c r="V82" s="116">
        <v>100</v>
      </c>
      <c r="W82" s="116">
        <v>100</v>
      </c>
      <c r="X82" s="116">
        <v>100</v>
      </c>
      <c r="Y82" s="116">
        <v>100</v>
      </c>
      <c r="Z82" s="116">
        <f t="shared" si="14"/>
        <v>270</v>
      </c>
      <c r="AA82" s="116">
        <f>SUM(U82:Z82)</f>
        <v>670</v>
      </c>
      <c r="AB82" s="102">
        <v>2023</v>
      </c>
      <c r="AC82" s="29"/>
      <c r="AD82" s="55"/>
    </row>
    <row r="83" spans="1:30" s="26" customFormat="1" ht="26.25" customHeight="1" x14ac:dyDescent="0.3">
      <c r="A83" s="25"/>
      <c r="B83" s="31"/>
      <c r="C83" s="31"/>
      <c r="D83" s="31"/>
      <c r="E83" s="56"/>
      <c r="F83" s="56"/>
      <c r="G83" s="56"/>
      <c r="H83" s="56"/>
      <c r="I83" s="56"/>
      <c r="J83" s="57"/>
      <c r="K83" s="33"/>
      <c r="L83" s="33"/>
      <c r="M83" s="33"/>
      <c r="N83" s="33"/>
      <c r="O83" s="33"/>
      <c r="P83" s="33"/>
      <c r="Q83" s="33"/>
      <c r="R83" s="33"/>
      <c r="S83" s="114" t="s">
        <v>81</v>
      </c>
      <c r="T83" s="84" t="s">
        <v>17</v>
      </c>
      <c r="U83" s="112">
        <v>3000</v>
      </c>
      <c r="V83" s="122">
        <f>ROUND(U83*0.02+U83,0)</f>
        <v>3060</v>
      </c>
      <c r="W83" s="122">
        <v>3120</v>
      </c>
      <c r="X83" s="122">
        <v>3180</v>
      </c>
      <c r="Y83" s="122">
        <v>3300</v>
      </c>
      <c r="Z83" s="122">
        <v>3400</v>
      </c>
      <c r="AA83" s="112">
        <f t="shared" si="11"/>
        <v>19060</v>
      </c>
      <c r="AB83" s="102">
        <v>2023</v>
      </c>
      <c r="AC83" s="29"/>
      <c r="AD83" s="51"/>
    </row>
    <row r="84" spans="1:30" s="26" customFormat="1" ht="40.5" customHeight="1" x14ac:dyDescent="0.3">
      <c r="A84" s="25"/>
      <c r="B84" s="39">
        <v>0</v>
      </c>
      <c r="C84" s="39">
        <v>1</v>
      </c>
      <c r="D84" s="39">
        <v>0</v>
      </c>
      <c r="E84" s="41">
        <v>0</v>
      </c>
      <c r="F84" s="41">
        <v>4</v>
      </c>
      <c r="G84" s="41">
        <v>1</v>
      </c>
      <c r="H84" s="41">
        <v>2</v>
      </c>
      <c r="I84" s="41">
        <v>1</v>
      </c>
      <c r="J84" s="41">
        <v>5</v>
      </c>
      <c r="K84" s="39">
        <v>0</v>
      </c>
      <c r="L84" s="39">
        <v>0</v>
      </c>
      <c r="M84" s="39">
        <v>4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114" t="s">
        <v>86</v>
      </c>
      <c r="T84" s="108" t="s">
        <v>16</v>
      </c>
      <c r="U84" s="109">
        <v>0</v>
      </c>
      <c r="V84" s="109">
        <v>100</v>
      </c>
      <c r="W84" s="109">
        <v>200</v>
      </c>
      <c r="X84" s="109">
        <v>100</v>
      </c>
      <c r="Y84" s="109">
        <v>100</v>
      </c>
      <c r="Z84" s="109">
        <v>110</v>
      </c>
      <c r="AA84" s="116">
        <f t="shared" si="11"/>
        <v>610</v>
      </c>
      <c r="AB84" s="102">
        <v>2023</v>
      </c>
      <c r="AC84" s="29"/>
      <c r="AD84" s="51"/>
    </row>
    <row r="85" spans="1:30" s="26" customFormat="1" ht="25.5" customHeight="1" x14ac:dyDescent="0.3">
      <c r="A85" s="58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114" t="s">
        <v>81</v>
      </c>
      <c r="T85" s="84" t="s">
        <v>17</v>
      </c>
      <c r="U85" s="107">
        <v>0</v>
      </c>
      <c r="V85" s="122">
        <v>2000</v>
      </c>
      <c r="W85" s="122">
        <f>ROUND(V85*0.02+V85,0)</f>
        <v>2040</v>
      </c>
      <c r="X85" s="122">
        <v>2250</v>
      </c>
      <c r="Y85" s="122">
        <v>2500</v>
      </c>
      <c r="Z85" s="122">
        <f>ROUND(Y85*0.1+Y85,0)</f>
        <v>2750</v>
      </c>
      <c r="AA85" s="112">
        <f>SUM(U85:Z85)</f>
        <v>11540</v>
      </c>
      <c r="AB85" s="102">
        <v>2023</v>
      </c>
      <c r="AC85" s="59"/>
    </row>
    <row r="86" spans="1:30" s="26" customFormat="1" ht="37.5" x14ac:dyDescent="0.3">
      <c r="A86" s="58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144" t="s">
        <v>87</v>
      </c>
      <c r="T86" s="108" t="s">
        <v>16</v>
      </c>
      <c r="U86" s="110">
        <f t="shared" ref="U86" si="15">U87+U88</f>
        <v>300</v>
      </c>
      <c r="V86" s="110">
        <f>V87+V89</f>
        <v>100</v>
      </c>
      <c r="W86" s="110">
        <v>0</v>
      </c>
      <c r="X86" s="110">
        <f>X87+X89</f>
        <v>100</v>
      </c>
      <c r="Y86" s="110">
        <f>Y87+Y89</f>
        <v>100</v>
      </c>
      <c r="Z86" s="110">
        <f>Z87+Z89</f>
        <v>150</v>
      </c>
      <c r="AA86" s="109">
        <f>SUM(U86:Z86)</f>
        <v>750</v>
      </c>
      <c r="AB86" s="102">
        <v>2023</v>
      </c>
      <c r="AC86" s="59"/>
    </row>
    <row r="87" spans="1:30" s="26" customFormat="1" ht="37.5" x14ac:dyDescent="0.3">
      <c r="A87" s="58"/>
      <c r="B87" s="39">
        <v>0</v>
      </c>
      <c r="C87" s="39">
        <v>1</v>
      </c>
      <c r="D87" s="39">
        <v>0</v>
      </c>
      <c r="E87" s="39">
        <v>0</v>
      </c>
      <c r="F87" s="39">
        <v>4</v>
      </c>
      <c r="G87" s="39">
        <v>1</v>
      </c>
      <c r="H87" s="39">
        <v>2</v>
      </c>
      <c r="I87" s="39">
        <v>1</v>
      </c>
      <c r="J87" s="39">
        <v>5</v>
      </c>
      <c r="K87" s="39">
        <v>0</v>
      </c>
      <c r="L87" s="39">
        <v>0</v>
      </c>
      <c r="M87" s="39">
        <v>4</v>
      </c>
      <c r="N87" s="39">
        <v>1</v>
      </c>
      <c r="O87" s="39">
        <v>0</v>
      </c>
      <c r="P87" s="39">
        <v>8</v>
      </c>
      <c r="Q87" s="39">
        <v>8</v>
      </c>
      <c r="R87" s="39">
        <v>0</v>
      </c>
      <c r="S87" s="145"/>
      <c r="T87" s="108" t="s">
        <v>16</v>
      </c>
      <c r="U87" s="110">
        <v>150</v>
      </c>
      <c r="V87" s="117">
        <v>0</v>
      </c>
      <c r="W87" s="117">
        <v>0</v>
      </c>
      <c r="X87" s="117">
        <v>0</v>
      </c>
      <c r="Y87" s="117">
        <v>0</v>
      </c>
      <c r="Z87" s="117">
        <v>0</v>
      </c>
      <c r="AA87" s="109">
        <f t="shared" ref="AA87:AA94" si="16">SUM(U87:Z87)</f>
        <v>150</v>
      </c>
      <c r="AB87" s="102">
        <v>2018</v>
      </c>
      <c r="AC87" s="59"/>
    </row>
    <row r="88" spans="1:30" s="26" customFormat="1" ht="37.5" x14ac:dyDescent="0.3">
      <c r="A88" s="58"/>
      <c r="B88" s="39">
        <v>0</v>
      </c>
      <c r="C88" s="39">
        <v>1</v>
      </c>
      <c r="D88" s="39">
        <v>0</v>
      </c>
      <c r="E88" s="41">
        <v>0</v>
      </c>
      <c r="F88" s="41">
        <v>4</v>
      </c>
      <c r="G88" s="41">
        <v>1</v>
      </c>
      <c r="H88" s="41">
        <v>2</v>
      </c>
      <c r="I88" s="41">
        <v>1</v>
      </c>
      <c r="J88" s="41">
        <v>5</v>
      </c>
      <c r="K88" s="39">
        <v>0</v>
      </c>
      <c r="L88" s="39">
        <v>0</v>
      </c>
      <c r="M88" s="39">
        <v>4</v>
      </c>
      <c r="N88" s="39" t="s">
        <v>21</v>
      </c>
      <c r="O88" s="39">
        <v>0</v>
      </c>
      <c r="P88" s="39">
        <v>8</v>
      </c>
      <c r="Q88" s="39">
        <v>8</v>
      </c>
      <c r="R88" s="39" t="s">
        <v>22</v>
      </c>
      <c r="S88" s="145"/>
      <c r="T88" s="108" t="s">
        <v>16</v>
      </c>
      <c r="U88" s="109">
        <v>150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f t="shared" si="16"/>
        <v>150</v>
      </c>
      <c r="AB88" s="102">
        <v>2018</v>
      </c>
      <c r="AC88" s="59"/>
    </row>
    <row r="89" spans="1:30" s="26" customFormat="1" ht="37.5" x14ac:dyDescent="0.3">
      <c r="A89" s="58"/>
      <c r="B89" s="39">
        <v>0</v>
      </c>
      <c r="C89" s="39">
        <v>1</v>
      </c>
      <c r="D89" s="39">
        <v>0</v>
      </c>
      <c r="E89" s="41">
        <v>0</v>
      </c>
      <c r="F89" s="41">
        <v>4</v>
      </c>
      <c r="G89" s="41">
        <v>1</v>
      </c>
      <c r="H89" s="41">
        <v>2</v>
      </c>
      <c r="I89" s="41">
        <v>1</v>
      </c>
      <c r="J89" s="41">
        <v>5</v>
      </c>
      <c r="K89" s="39">
        <v>0</v>
      </c>
      <c r="L89" s="39">
        <v>0</v>
      </c>
      <c r="M89" s="39">
        <v>4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146"/>
      <c r="T89" s="108" t="s">
        <v>16</v>
      </c>
      <c r="U89" s="109">
        <v>0</v>
      </c>
      <c r="V89" s="110">
        <v>100</v>
      </c>
      <c r="W89" s="110">
        <v>0</v>
      </c>
      <c r="X89" s="110">
        <v>100</v>
      </c>
      <c r="Y89" s="110">
        <v>100</v>
      </c>
      <c r="Z89" s="109">
        <v>150</v>
      </c>
      <c r="AA89" s="109">
        <f>SUM(U89:Z89)</f>
        <v>450</v>
      </c>
      <c r="AB89" s="102">
        <v>2023</v>
      </c>
      <c r="AC89" s="59"/>
    </row>
    <row r="90" spans="1:30" s="26" customFormat="1" ht="24.75" customHeight="1" x14ac:dyDescent="0.3">
      <c r="A90" s="58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114" t="s">
        <v>81</v>
      </c>
      <c r="T90" s="84" t="s">
        <v>17</v>
      </c>
      <c r="U90" s="112">
        <v>3000</v>
      </c>
      <c r="V90" s="112">
        <v>3050</v>
      </c>
      <c r="W90" s="112">
        <v>0</v>
      </c>
      <c r="X90" s="112">
        <v>4050</v>
      </c>
      <c r="Y90" s="112">
        <v>4120</v>
      </c>
      <c r="Z90" s="112">
        <v>4200</v>
      </c>
      <c r="AA90" s="112">
        <f t="shared" si="16"/>
        <v>18420</v>
      </c>
      <c r="AB90" s="102">
        <v>2023</v>
      </c>
      <c r="AC90" s="59"/>
    </row>
    <row r="91" spans="1:30" s="26" customFormat="1" ht="37.5" x14ac:dyDescent="0.3">
      <c r="A91" s="58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144" t="s">
        <v>88</v>
      </c>
      <c r="T91" s="108" t="s">
        <v>16</v>
      </c>
      <c r="U91" s="116">
        <v>0</v>
      </c>
      <c r="V91" s="116">
        <f>V92+V93</f>
        <v>1000</v>
      </c>
      <c r="W91" s="116">
        <f t="shared" ref="W91:Z91" si="17">W92+W93</f>
        <v>350</v>
      </c>
      <c r="X91" s="116">
        <f t="shared" si="17"/>
        <v>350</v>
      </c>
      <c r="Y91" s="116">
        <f t="shared" si="17"/>
        <v>350</v>
      </c>
      <c r="Z91" s="116">
        <f t="shared" si="17"/>
        <v>0</v>
      </c>
      <c r="AA91" s="116">
        <f t="shared" si="16"/>
        <v>2050</v>
      </c>
      <c r="AB91" s="102">
        <v>2022</v>
      </c>
      <c r="AC91" s="59"/>
    </row>
    <row r="92" spans="1:30" s="26" customFormat="1" ht="39" customHeight="1" x14ac:dyDescent="0.3">
      <c r="A92" s="58"/>
      <c r="B92" s="39">
        <v>0</v>
      </c>
      <c r="C92" s="39">
        <v>1</v>
      </c>
      <c r="D92" s="39">
        <v>4</v>
      </c>
      <c r="E92" s="41">
        <v>0</v>
      </c>
      <c r="F92" s="41">
        <v>4</v>
      </c>
      <c r="G92" s="41">
        <v>1</v>
      </c>
      <c r="H92" s="41">
        <v>2</v>
      </c>
      <c r="I92" s="41">
        <v>1</v>
      </c>
      <c r="J92" s="41">
        <v>5</v>
      </c>
      <c r="K92" s="39">
        <v>0</v>
      </c>
      <c r="L92" s="39">
        <v>0</v>
      </c>
      <c r="M92" s="39">
        <v>4</v>
      </c>
      <c r="N92" s="39" t="s">
        <v>21</v>
      </c>
      <c r="O92" s="39">
        <v>0</v>
      </c>
      <c r="P92" s="39">
        <v>8</v>
      </c>
      <c r="Q92" s="39">
        <v>6</v>
      </c>
      <c r="R92" s="39">
        <v>0</v>
      </c>
      <c r="S92" s="145"/>
      <c r="T92" s="108" t="s">
        <v>16</v>
      </c>
      <c r="U92" s="116">
        <v>0</v>
      </c>
      <c r="V92" s="116">
        <v>350</v>
      </c>
      <c r="W92" s="116">
        <v>350</v>
      </c>
      <c r="X92" s="116">
        <v>350</v>
      </c>
      <c r="Y92" s="116">
        <v>350</v>
      </c>
      <c r="Z92" s="116">
        <v>0</v>
      </c>
      <c r="AA92" s="116">
        <f t="shared" si="16"/>
        <v>1400</v>
      </c>
      <c r="AB92" s="102">
        <v>2022</v>
      </c>
      <c r="AC92" s="59"/>
    </row>
    <row r="93" spans="1:30" s="26" customFormat="1" ht="37.5" x14ac:dyDescent="0.3">
      <c r="A93" s="58"/>
      <c r="B93" s="39">
        <v>0</v>
      </c>
      <c r="C93" s="39">
        <v>1</v>
      </c>
      <c r="D93" s="39">
        <v>4</v>
      </c>
      <c r="E93" s="41">
        <v>0</v>
      </c>
      <c r="F93" s="41">
        <v>4</v>
      </c>
      <c r="G93" s="41">
        <v>1</v>
      </c>
      <c r="H93" s="41">
        <v>2</v>
      </c>
      <c r="I93" s="41">
        <v>1</v>
      </c>
      <c r="J93" s="41">
        <v>5</v>
      </c>
      <c r="K93" s="39">
        <v>0</v>
      </c>
      <c r="L93" s="39">
        <v>0</v>
      </c>
      <c r="M93" s="39">
        <v>4</v>
      </c>
      <c r="N93" s="39">
        <v>1</v>
      </c>
      <c r="O93" s="39">
        <v>0</v>
      </c>
      <c r="P93" s="39">
        <v>8</v>
      </c>
      <c r="Q93" s="39">
        <v>6</v>
      </c>
      <c r="R93" s="39">
        <v>0</v>
      </c>
      <c r="S93" s="146"/>
      <c r="T93" s="108" t="s">
        <v>16</v>
      </c>
      <c r="U93" s="116">
        <v>0</v>
      </c>
      <c r="V93" s="116">
        <v>650</v>
      </c>
      <c r="W93" s="116">
        <v>0</v>
      </c>
      <c r="X93" s="116">
        <v>0</v>
      </c>
      <c r="Y93" s="116">
        <v>0</v>
      </c>
      <c r="Z93" s="116">
        <v>0</v>
      </c>
      <c r="AA93" s="116">
        <v>650</v>
      </c>
      <c r="AB93" s="102">
        <v>2019</v>
      </c>
      <c r="AC93" s="59"/>
    </row>
    <row r="94" spans="1:30" s="26" customFormat="1" ht="24.75" customHeight="1" x14ac:dyDescent="0.3">
      <c r="A94" s="58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114" t="s">
        <v>89</v>
      </c>
      <c r="T94" s="84" t="s">
        <v>18</v>
      </c>
      <c r="U94" s="112">
        <v>0</v>
      </c>
      <c r="V94" s="112">
        <v>1</v>
      </c>
      <c r="W94" s="112">
        <v>1</v>
      </c>
      <c r="X94" s="112">
        <v>1</v>
      </c>
      <c r="Y94" s="112">
        <v>1</v>
      </c>
      <c r="Z94" s="112">
        <v>0</v>
      </c>
      <c r="AA94" s="112">
        <f t="shared" si="16"/>
        <v>4</v>
      </c>
      <c r="AB94" s="102">
        <v>2022</v>
      </c>
      <c r="AC94" s="59"/>
    </row>
    <row r="95" spans="1:30" s="26" customFormat="1" ht="24.75" customHeight="1" x14ac:dyDescent="0.3">
      <c r="A95" s="58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60"/>
      <c r="T95" s="61"/>
      <c r="U95" s="75"/>
      <c r="V95" s="75"/>
      <c r="W95" s="75"/>
      <c r="X95" s="75"/>
      <c r="Y95" s="75"/>
      <c r="Z95" s="75"/>
      <c r="AA95" s="75"/>
      <c r="AB95" s="128"/>
      <c r="AC95" s="59"/>
    </row>
    <row r="96" spans="1:30" s="26" customFormat="1" ht="24.75" customHeight="1" x14ac:dyDescent="0.3">
      <c r="A96" s="58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60"/>
      <c r="T96" s="61"/>
      <c r="U96" s="75"/>
      <c r="V96" s="75"/>
      <c r="W96" s="75"/>
      <c r="X96" s="75"/>
      <c r="Y96" s="75"/>
      <c r="Z96" s="75"/>
      <c r="AA96" s="75"/>
      <c r="AB96" s="128"/>
      <c r="AC96" s="59"/>
    </row>
    <row r="97" spans="1:29" s="26" customFormat="1" ht="29.25" customHeight="1" x14ac:dyDescent="0.3">
      <c r="A97" s="58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60"/>
      <c r="T97" s="61"/>
      <c r="U97" s="75"/>
      <c r="V97" s="75"/>
      <c r="W97" s="75"/>
      <c r="X97" s="75"/>
      <c r="Y97" s="75"/>
      <c r="Z97" s="75"/>
      <c r="AA97" s="75"/>
      <c r="AB97" s="63" t="s">
        <v>24</v>
      </c>
      <c r="AC97" s="59"/>
    </row>
    <row r="98" spans="1:29" s="26" customFormat="1" ht="18.75" x14ac:dyDescent="0.3">
      <c r="A98" s="58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60"/>
      <c r="T98" s="61"/>
      <c r="U98" s="62"/>
      <c r="V98" s="62"/>
      <c r="W98" s="62"/>
      <c r="X98" s="62"/>
      <c r="Y98" s="62"/>
      <c r="Z98" s="62"/>
      <c r="AA98" s="62"/>
      <c r="AC98" s="59"/>
    </row>
    <row r="99" spans="1:29" s="26" customFormat="1" ht="19.5" x14ac:dyDescent="0.3">
      <c r="A99" s="58"/>
      <c r="B99" s="143" t="s">
        <v>25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64"/>
      <c r="U99" s="64"/>
      <c r="V99" s="64"/>
      <c r="W99" s="64"/>
      <c r="X99" s="64"/>
      <c r="Y99" s="129" t="s">
        <v>26</v>
      </c>
      <c r="Z99" s="129"/>
      <c r="AA99" s="129"/>
      <c r="AB99" s="129"/>
      <c r="AC99" s="65"/>
    </row>
    <row r="100" spans="1:29" s="26" customFormat="1" x14ac:dyDescent="0.25">
      <c r="A100" s="58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67"/>
      <c r="O100" s="67"/>
      <c r="P100" s="67"/>
      <c r="Q100" s="67"/>
      <c r="R100" s="67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9" s="26" customFormat="1" x14ac:dyDescent="0.25">
      <c r="A101" s="58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67"/>
      <c r="O101" s="67"/>
      <c r="P101" s="67"/>
      <c r="Q101" s="67"/>
      <c r="R101" s="67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9" s="26" customFormat="1" x14ac:dyDescent="0.25">
      <c r="A102" s="58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7"/>
      <c r="N102" s="67"/>
      <c r="O102" s="67"/>
      <c r="P102" s="67"/>
      <c r="Q102" s="67"/>
      <c r="R102" s="67"/>
      <c r="S102" s="25"/>
      <c r="T102" s="25"/>
      <c r="U102" s="25"/>
      <c r="V102" s="3"/>
      <c r="W102" s="3"/>
      <c r="X102" s="25"/>
      <c r="Y102" s="25"/>
      <c r="Z102" s="25"/>
      <c r="AA102" s="25"/>
      <c r="AB102" s="25"/>
    </row>
    <row r="103" spans="1:29" s="26" customFormat="1" x14ac:dyDescent="0.25">
      <c r="A103" s="58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7"/>
      <c r="N103" s="67"/>
      <c r="O103" s="67"/>
      <c r="P103" s="67"/>
      <c r="Q103" s="67"/>
      <c r="R103" s="67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9" s="26" customFormat="1" x14ac:dyDescent="0.25">
      <c r="A104" s="58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7"/>
      <c r="N104" s="67"/>
      <c r="O104" s="67"/>
      <c r="P104" s="67"/>
      <c r="Q104" s="67"/>
      <c r="R104" s="67"/>
      <c r="S104" s="25"/>
      <c r="T104" s="25"/>
      <c r="U104" s="25"/>
      <c r="V104" s="3"/>
      <c r="W104" s="3"/>
      <c r="X104" s="25"/>
      <c r="Y104" s="25"/>
      <c r="Z104" s="25"/>
      <c r="AA104" s="25"/>
      <c r="AB104" s="25"/>
    </row>
    <row r="105" spans="1:29" s="26" customFormat="1" x14ac:dyDescent="0.25">
      <c r="A105" s="58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7"/>
      <c r="N105" s="67"/>
      <c r="O105" s="67"/>
      <c r="P105" s="67"/>
      <c r="Q105" s="67"/>
      <c r="R105" s="67"/>
      <c r="S105" s="25"/>
      <c r="T105" s="25"/>
      <c r="U105" s="25"/>
      <c r="V105" s="3"/>
      <c r="W105" s="3"/>
      <c r="X105" s="25"/>
      <c r="Y105" s="25"/>
      <c r="Z105" s="25"/>
      <c r="AA105" s="25"/>
      <c r="AB105" s="25"/>
    </row>
    <row r="106" spans="1:29" s="26" customFormat="1" x14ac:dyDescent="0.25">
      <c r="A106" s="58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7"/>
      <c r="N106" s="67"/>
      <c r="O106" s="67"/>
      <c r="P106" s="67"/>
      <c r="Q106" s="67"/>
      <c r="R106" s="67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9" s="26" customFormat="1" x14ac:dyDescent="0.25">
      <c r="A107" s="58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7"/>
      <c r="N107" s="67"/>
      <c r="O107" s="67"/>
      <c r="P107" s="67"/>
      <c r="Q107" s="67"/>
      <c r="R107" s="67"/>
      <c r="S107" s="25"/>
      <c r="T107" s="25"/>
      <c r="U107" s="25"/>
      <c r="V107" s="3"/>
      <c r="W107" s="3"/>
      <c r="X107" s="25"/>
      <c r="Y107" s="25"/>
      <c r="Z107" s="25"/>
      <c r="AA107" s="25"/>
      <c r="AB107" s="25"/>
    </row>
    <row r="108" spans="1:29" s="26" customFormat="1" x14ac:dyDescent="0.25">
      <c r="A108" s="58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7"/>
      <c r="N108" s="67"/>
      <c r="O108" s="67"/>
      <c r="P108" s="67"/>
      <c r="Q108" s="67"/>
      <c r="R108" s="67"/>
      <c r="S108" s="25"/>
      <c r="T108" s="25"/>
      <c r="U108" s="25" t="s">
        <v>27</v>
      </c>
      <c r="V108" s="3"/>
      <c r="W108" s="3"/>
      <c r="X108" s="25"/>
      <c r="Y108" s="25"/>
      <c r="Z108" s="25"/>
      <c r="AA108" s="25"/>
      <c r="AB108" s="25"/>
    </row>
    <row r="109" spans="1:29" s="26" customFormat="1" x14ac:dyDescent="0.25">
      <c r="A109" s="58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7"/>
      <c r="N109" s="67"/>
      <c r="O109" s="67"/>
      <c r="P109" s="67"/>
      <c r="Q109" s="67"/>
      <c r="R109" s="67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9" s="26" customFormat="1" x14ac:dyDescent="0.25">
      <c r="A110" s="58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7"/>
      <c r="N110" s="67"/>
      <c r="O110" s="67"/>
      <c r="P110" s="67"/>
      <c r="Q110" s="67"/>
      <c r="R110" s="67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9" s="26" customFormat="1" x14ac:dyDescent="0.25">
      <c r="A111" s="58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7"/>
      <c r="N111" s="67"/>
      <c r="O111" s="67"/>
      <c r="P111" s="67"/>
      <c r="Q111" s="67"/>
      <c r="R111" s="67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9" s="26" customFormat="1" x14ac:dyDescent="0.25">
      <c r="A112" s="58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7"/>
      <c r="N112" s="67"/>
      <c r="O112" s="67"/>
      <c r="P112" s="67"/>
      <c r="Q112" s="67"/>
      <c r="R112" s="67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58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7"/>
      <c r="N113" s="67"/>
      <c r="O113" s="67"/>
      <c r="P113" s="67"/>
      <c r="Q113" s="67"/>
      <c r="R113" s="67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58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7"/>
      <c r="N114" s="67"/>
      <c r="O114" s="67"/>
      <c r="P114" s="67"/>
      <c r="Q114" s="67"/>
      <c r="R114" s="67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58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7"/>
      <c r="N115" s="67"/>
      <c r="O115" s="67"/>
      <c r="P115" s="67"/>
      <c r="Q115" s="67"/>
      <c r="R115" s="67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58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7"/>
      <c r="N116" s="67"/>
      <c r="O116" s="67"/>
      <c r="P116" s="67"/>
      <c r="Q116" s="67"/>
      <c r="R116" s="67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58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7"/>
      <c r="N117" s="67"/>
      <c r="O117" s="67"/>
      <c r="P117" s="67"/>
      <c r="Q117" s="67"/>
      <c r="R117" s="67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58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7"/>
      <c r="N118" s="67"/>
      <c r="O118" s="67"/>
      <c r="P118" s="67"/>
      <c r="Q118" s="67"/>
      <c r="R118" s="67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58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7"/>
      <c r="N119" s="67"/>
      <c r="O119" s="67"/>
      <c r="P119" s="67"/>
      <c r="Q119" s="67"/>
      <c r="R119" s="67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58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7"/>
      <c r="N120" s="67"/>
      <c r="O120" s="67"/>
      <c r="P120" s="67"/>
      <c r="Q120" s="67"/>
      <c r="R120" s="67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58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7"/>
      <c r="N121" s="67"/>
      <c r="O121" s="67"/>
      <c r="P121" s="67"/>
      <c r="Q121" s="67"/>
      <c r="R121" s="67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58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7"/>
      <c r="N122" s="67"/>
      <c r="O122" s="67"/>
      <c r="P122" s="67"/>
      <c r="Q122" s="67"/>
      <c r="R122" s="67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58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7"/>
      <c r="N123" s="67"/>
      <c r="O123" s="67"/>
      <c r="P123" s="67"/>
      <c r="Q123" s="67"/>
      <c r="R123" s="67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58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7"/>
      <c r="N124" s="67"/>
      <c r="O124" s="67"/>
      <c r="P124" s="67"/>
      <c r="Q124" s="67"/>
      <c r="R124" s="67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58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7"/>
      <c r="N125" s="67"/>
      <c r="O125" s="67"/>
      <c r="P125" s="67"/>
      <c r="Q125" s="67"/>
      <c r="R125" s="67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58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7"/>
      <c r="N126" s="67"/>
      <c r="O126" s="67"/>
      <c r="P126" s="67"/>
      <c r="Q126" s="67"/>
      <c r="R126" s="67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58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7"/>
      <c r="N127" s="67"/>
      <c r="O127" s="67"/>
      <c r="P127" s="67"/>
      <c r="Q127" s="67"/>
      <c r="R127" s="67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58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7"/>
      <c r="N128" s="67"/>
      <c r="O128" s="67"/>
      <c r="P128" s="67"/>
      <c r="Q128" s="67"/>
      <c r="R128" s="67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58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7"/>
      <c r="N129" s="67"/>
      <c r="O129" s="67"/>
      <c r="P129" s="67"/>
      <c r="Q129" s="67"/>
      <c r="R129" s="67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58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7"/>
      <c r="N130" s="67"/>
      <c r="O130" s="67"/>
      <c r="P130" s="67"/>
      <c r="Q130" s="67"/>
      <c r="R130" s="67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58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7"/>
      <c r="N131" s="67"/>
      <c r="O131" s="67"/>
      <c r="P131" s="67"/>
      <c r="Q131" s="67"/>
      <c r="R131" s="67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58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7"/>
      <c r="N132" s="67"/>
      <c r="O132" s="67"/>
      <c r="P132" s="67"/>
      <c r="Q132" s="67"/>
      <c r="R132" s="67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58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7"/>
      <c r="N133" s="67"/>
      <c r="O133" s="67"/>
      <c r="P133" s="67"/>
      <c r="Q133" s="67"/>
      <c r="R133" s="67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58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7"/>
      <c r="N134" s="67"/>
      <c r="O134" s="67"/>
      <c r="P134" s="67"/>
      <c r="Q134" s="67"/>
      <c r="R134" s="67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58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7"/>
      <c r="N135" s="67"/>
      <c r="O135" s="67"/>
      <c r="P135" s="67"/>
      <c r="Q135" s="67"/>
      <c r="R135" s="67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58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7"/>
      <c r="N136" s="67"/>
      <c r="O136" s="67"/>
      <c r="P136" s="67"/>
      <c r="Q136" s="67"/>
      <c r="R136" s="67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58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7"/>
      <c r="N137" s="67"/>
      <c r="O137" s="67"/>
      <c r="P137" s="67"/>
      <c r="Q137" s="67"/>
      <c r="R137" s="67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58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7"/>
      <c r="N138" s="67"/>
      <c r="O138" s="67"/>
      <c r="P138" s="67"/>
      <c r="Q138" s="67"/>
      <c r="R138" s="67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58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7"/>
      <c r="N139" s="67"/>
      <c r="O139" s="67"/>
      <c r="P139" s="67"/>
      <c r="Q139" s="67"/>
      <c r="R139" s="67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58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7"/>
      <c r="N140" s="67"/>
      <c r="O140" s="67"/>
      <c r="P140" s="67"/>
      <c r="Q140" s="67"/>
      <c r="R140" s="67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58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7"/>
      <c r="N141" s="67"/>
      <c r="O141" s="67"/>
      <c r="P141" s="67"/>
      <c r="Q141" s="67"/>
      <c r="R141" s="67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58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7"/>
      <c r="N142" s="67"/>
      <c r="O142" s="67"/>
      <c r="P142" s="67"/>
      <c r="Q142" s="67"/>
      <c r="R142" s="67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58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7"/>
      <c r="N143" s="67"/>
      <c r="O143" s="67"/>
      <c r="P143" s="67"/>
      <c r="Q143" s="67"/>
      <c r="R143" s="67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5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7"/>
      <c r="N144" s="67"/>
      <c r="O144" s="67"/>
      <c r="P144" s="67"/>
      <c r="Q144" s="67"/>
      <c r="R144" s="67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58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7"/>
      <c r="N145" s="67"/>
      <c r="O145" s="67"/>
      <c r="P145" s="67"/>
      <c r="Q145" s="67"/>
      <c r="R145" s="67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58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7"/>
      <c r="N146" s="67"/>
      <c r="O146" s="67"/>
      <c r="P146" s="67"/>
      <c r="Q146" s="67"/>
      <c r="R146" s="67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58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7"/>
      <c r="N147" s="67"/>
      <c r="O147" s="67"/>
      <c r="P147" s="67"/>
      <c r="Q147" s="67"/>
      <c r="R147" s="67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58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7"/>
      <c r="N148" s="67"/>
      <c r="O148" s="67"/>
      <c r="P148" s="67"/>
      <c r="Q148" s="67"/>
      <c r="R148" s="67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58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7"/>
      <c r="N149" s="67"/>
      <c r="O149" s="67"/>
      <c r="P149" s="67"/>
      <c r="Q149" s="67"/>
      <c r="R149" s="67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58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7"/>
      <c r="N150" s="67"/>
      <c r="O150" s="67"/>
      <c r="P150" s="67"/>
      <c r="Q150" s="67"/>
      <c r="R150" s="67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58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7"/>
      <c r="N151" s="67"/>
      <c r="O151" s="67"/>
      <c r="P151" s="67"/>
      <c r="Q151" s="67"/>
      <c r="R151" s="67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58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7"/>
      <c r="N152" s="67"/>
      <c r="O152" s="67"/>
      <c r="P152" s="67"/>
      <c r="Q152" s="67"/>
      <c r="R152" s="67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58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7"/>
      <c r="N153" s="67"/>
      <c r="O153" s="67"/>
      <c r="P153" s="67"/>
      <c r="Q153" s="67"/>
      <c r="R153" s="67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58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7"/>
      <c r="N154" s="67"/>
      <c r="O154" s="67"/>
      <c r="P154" s="67"/>
      <c r="Q154" s="67"/>
      <c r="R154" s="67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58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7"/>
      <c r="N155" s="67"/>
      <c r="O155" s="67"/>
      <c r="P155" s="67"/>
      <c r="Q155" s="67"/>
      <c r="R155" s="67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5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7"/>
      <c r="N156" s="67"/>
      <c r="O156" s="67"/>
      <c r="P156" s="67"/>
      <c r="Q156" s="67"/>
      <c r="R156" s="67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58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7"/>
      <c r="N157" s="67"/>
      <c r="O157" s="67"/>
      <c r="P157" s="67"/>
      <c r="Q157" s="67"/>
      <c r="R157" s="67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58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7"/>
      <c r="N158" s="67"/>
      <c r="O158" s="67"/>
      <c r="P158" s="67"/>
      <c r="Q158" s="67"/>
      <c r="R158" s="67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5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7"/>
      <c r="N159" s="67"/>
      <c r="O159" s="67"/>
      <c r="P159" s="67"/>
      <c r="Q159" s="67"/>
      <c r="R159" s="67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58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7"/>
      <c r="N160" s="67"/>
      <c r="O160" s="67"/>
      <c r="P160" s="67"/>
      <c r="Q160" s="67"/>
      <c r="R160" s="67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58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7"/>
      <c r="N161" s="67"/>
      <c r="O161" s="67"/>
      <c r="P161" s="67"/>
      <c r="Q161" s="67"/>
      <c r="R161" s="67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5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7"/>
      <c r="N162" s="67"/>
      <c r="O162" s="67"/>
      <c r="P162" s="67"/>
      <c r="Q162" s="67"/>
      <c r="R162" s="67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58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7"/>
      <c r="N163" s="67"/>
      <c r="O163" s="67"/>
      <c r="P163" s="67"/>
      <c r="Q163" s="67"/>
      <c r="R163" s="67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58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7"/>
      <c r="N164" s="67"/>
      <c r="O164" s="67"/>
      <c r="P164" s="67"/>
      <c r="Q164" s="67"/>
      <c r="R164" s="67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58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7"/>
      <c r="N165" s="67"/>
      <c r="O165" s="67"/>
      <c r="P165" s="67"/>
      <c r="Q165" s="67"/>
      <c r="R165" s="67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58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7"/>
      <c r="N166" s="67"/>
      <c r="O166" s="67"/>
      <c r="P166" s="67"/>
      <c r="Q166" s="67"/>
      <c r="R166" s="67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58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7"/>
      <c r="N167" s="67"/>
      <c r="O167" s="67"/>
      <c r="P167" s="67"/>
      <c r="Q167" s="67"/>
      <c r="R167" s="67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5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7"/>
      <c r="N168" s="67"/>
      <c r="O168" s="67"/>
      <c r="P168" s="67"/>
      <c r="Q168" s="67"/>
      <c r="R168" s="67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58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7"/>
      <c r="N169" s="67"/>
      <c r="O169" s="67"/>
      <c r="P169" s="67"/>
      <c r="Q169" s="67"/>
      <c r="R169" s="67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58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7"/>
      <c r="N170" s="67"/>
      <c r="O170" s="67"/>
      <c r="P170" s="67"/>
      <c r="Q170" s="67"/>
      <c r="R170" s="67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5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7"/>
      <c r="N171" s="67"/>
      <c r="O171" s="67"/>
      <c r="P171" s="67"/>
      <c r="Q171" s="67"/>
      <c r="R171" s="67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58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7"/>
      <c r="N172" s="67"/>
      <c r="O172" s="67"/>
      <c r="P172" s="67"/>
      <c r="Q172" s="67"/>
      <c r="R172" s="67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58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7"/>
      <c r="N173" s="67"/>
      <c r="O173" s="67"/>
      <c r="P173" s="67"/>
      <c r="Q173" s="67"/>
      <c r="R173" s="67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58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7"/>
      <c r="N174" s="67"/>
      <c r="O174" s="67"/>
      <c r="P174" s="67"/>
      <c r="Q174" s="67"/>
      <c r="R174" s="67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58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7"/>
      <c r="N175" s="67"/>
      <c r="O175" s="67"/>
      <c r="P175" s="67"/>
      <c r="Q175" s="67"/>
      <c r="R175" s="67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58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7"/>
      <c r="N176" s="67"/>
      <c r="O176" s="67"/>
      <c r="P176" s="67"/>
      <c r="Q176" s="67"/>
      <c r="R176" s="67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58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7"/>
      <c r="N177" s="67"/>
      <c r="O177" s="67"/>
      <c r="P177" s="67"/>
      <c r="Q177" s="67"/>
      <c r="R177" s="67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58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7"/>
      <c r="N178" s="67"/>
      <c r="O178" s="67"/>
      <c r="P178" s="67"/>
      <c r="Q178" s="67"/>
      <c r="R178" s="67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58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7"/>
      <c r="N179" s="67"/>
      <c r="O179" s="67"/>
      <c r="P179" s="67"/>
      <c r="Q179" s="67"/>
      <c r="R179" s="67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58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7"/>
      <c r="N180" s="67"/>
      <c r="O180" s="67"/>
      <c r="P180" s="67"/>
      <c r="Q180" s="67"/>
      <c r="R180" s="67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58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7"/>
      <c r="N181" s="67"/>
      <c r="O181" s="67"/>
      <c r="P181" s="67"/>
      <c r="Q181" s="67"/>
      <c r="R181" s="67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5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7"/>
      <c r="N182" s="67"/>
      <c r="O182" s="67"/>
      <c r="P182" s="67"/>
      <c r="Q182" s="67"/>
      <c r="R182" s="67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58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7"/>
      <c r="N183" s="67"/>
      <c r="O183" s="67"/>
      <c r="P183" s="67"/>
      <c r="Q183" s="67"/>
      <c r="R183" s="67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5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7"/>
      <c r="N184" s="67"/>
      <c r="O184" s="67"/>
      <c r="P184" s="67"/>
      <c r="Q184" s="67"/>
      <c r="R184" s="67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58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7"/>
      <c r="N185" s="67"/>
      <c r="O185" s="67"/>
      <c r="P185" s="67"/>
      <c r="Q185" s="67"/>
      <c r="R185" s="67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58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7"/>
      <c r="N186" s="67"/>
      <c r="O186" s="67"/>
      <c r="P186" s="67"/>
      <c r="Q186" s="67"/>
      <c r="R186" s="67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58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7"/>
      <c r="N187" s="67"/>
      <c r="O187" s="67"/>
      <c r="P187" s="67"/>
      <c r="Q187" s="67"/>
      <c r="R187" s="67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s="26" customFormat="1" x14ac:dyDescent="0.25">
      <c r="A188" s="58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7"/>
      <c r="N188" s="67"/>
      <c r="O188" s="67"/>
      <c r="P188" s="67"/>
      <c r="Q188" s="67"/>
      <c r="R188" s="67"/>
      <c r="S188" s="25"/>
      <c r="T188" s="25"/>
      <c r="U188" s="25"/>
      <c r="V188" s="3"/>
      <c r="W188" s="3"/>
      <c r="X188" s="25"/>
      <c r="Y188" s="25"/>
      <c r="Z188" s="25"/>
      <c r="AA188" s="25"/>
      <c r="AB188" s="25"/>
    </row>
    <row r="189" spans="1:28" s="26" customFormat="1" x14ac:dyDescent="0.25">
      <c r="A189" s="58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7"/>
      <c r="N189" s="67"/>
      <c r="O189" s="67"/>
      <c r="P189" s="67"/>
      <c r="Q189" s="67"/>
      <c r="R189" s="67"/>
      <c r="S189" s="25"/>
      <c r="T189" s="25"/>
      <c r="U189" s="25"/>
      <c r="V189" s="3"/>
      <c r="W189" s="3"/>
      <c r="X189" s="25"/>
      <c r="Y189" s="25"/>
      <c r="Z189" s="25"/>
      <c r="AA189" s="25"/>
      <c r="AB189" s="25"/>
    </row>
    <row r="190" spans="1:28" s="26" customFormat="1" x14ac:dyDescent="0.25">
      <c r="A190" s="58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7"/>
      <c r="N190" s="67"/>
      <c r="O190" s="67"/>
      <c r="P190" s="67"/>
      <c r="Q190" s="67"/>
      <c r="R190" s="67"/>
      <c r="S190" s="25"/>
      <c r="T190" s="25"/>
      <c r="U190" s="25"/>
      <c r="V190" s="3"/>
      <c r="W190" s="3"/>
      <c r="X190" s="25"/>
      <c r="Y190" s="25"/>
      <c r="Z190" s="25"/>
      <c r="AA190" s="25"/>
      <c r="AB190" s="25"/>
    </row>
    <row r="191" spans="1:28" s="26" customFormat="1" x14ac:dyDescent="0.25">
      <c r="A191" s="58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7"/>
      <c r="N191" s="67"/>
      <c r="O191" s="67"/>
      <c r="P191" s="67"/>
      <c r="Q191" s="67"/>
      <c r="R191" s="67"/>
      <c r="S191" s="25"/>
      <c r="T191" s="25"/>
      <c r="U191" s="25"/>
      <c r="V191" s="3"/>
      <c r="W191" s="3"/>
      <c r="X191" s="25"/>
      <c r="Y191" s="25"/>
      <c r="Z191" s="25"/>
      <c r="AA191" s="25"/>
      <c r="AB191" s="25"/>
    </row>
    <row r="192" spans="1:28" s="26" customFormat="1" x14ac:dyDescent="0.25">
      <c r="A192" s="58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7"/>
      <c r="N192" s="67"/>
      <c r="O192" s="67"/>
      <c r="P192" s="67"/>
      <c r="Q192" s="67"/>
      <c r="R192" s="67"/>
      <c r="S192" s="25"/>
      <c r="T192" s="25"/>
      <c r="U192" s="25"/>
      <c r="V192" s="3"/>
      <c r="W192" s="3"/>
      <c r="X192" s="25"/>
      <c r="Y192" s="25"/>
      <c r="Z192" s="25"/>
      <c r="AA192" s="25"/>
      <c r="AB192" s="25"/>
    </row>
    <row r="193" spans="1:28" s="26" customFormat="1" x14ac:dyDescent="0.25">
      <c r="A193" s="58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7"/>
      <c r="N193" s="67"/>
      <c r="O193" s="67"/>
      <c r="P193" s="67"/>
      <c r="Q193" s="67"/>
      <c r="R193" s="67"/>
      <c r="S193" s="25"/>
      <c r="T193" s="25"/>
      <c r="U193" s="25"/>
      <c r="V193" s="3"/>
      <c r="W193" s="3"/>
      <c r="X193" s="25"/>
      <c r="Y193" s="25"/>
      <c r="Z193" s="25"/>
      <c r="AA193" s="25"/>
      <c r="AB193" s="25"/>
    </row>
    <row r="194" spans="1:28" s="26" customFormat="1" x14ac:dyDescent="0.25">
      <c r="A194" s="58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7"/>
      <c r="N194" s="67"/>
      <c r="O194" s="67"/>
      <c r="P194" s="67"/>
      <c r="Q194" s="67"/>
      <c r="R194" s="67"/>
      <c r="S194" s="25"/>
      <c r="T194" s="25"/>
      <c r="U194" s="25"/>
      <c r="V194" s="3"/>
      <c r="W194" s="3"/>
      <c r="X194" s="25"/>
      <c r="Y194" s="25"/>
      <c r="Z194" s="25"/>
      <c r="AA194" s="25"/>
      <c r="AB194" s="25"/>
    </row>
    <row r="195" spans="1:28" s="26" customFormat="1" x14ac:dyDescent="0.25">
      <c r="A195" s="58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7"/>
      <c r="N195" s="67"/>
      <c r="O195" s="67"/>
      <c r="P195" s="67"/>
      <c r="Q195" s="67"/>
      <c r="R195" s="67"/>
      <c r="S195" s="25"/>
      <c r="T195" s="25"/>
      <c r="U195" s="25"/>
      <c r="V195" s="3"/>
      <c r="W195" s="3"/>
      <c r="X195" s="25"/>
      <c r="Y195" s="25"/>
      <c r="Z195" s="25"/>
      <c r="AA195" s="25"/>
      <c r="AB195" s="25"/>
    </row>
    <row r="196" spans="1:28" s="26" customFormat="1" x14ac:dyDescent="0.25">
      <c r="A196" s="58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7"/>
      <c r="N196" s="67"/>
      <c r="O196" s="67"/>
      <c r="P196" s="67"/>
      <c r="Q196" s="67"/>
      <c r="R196" s="67"/>
      <c r="S196" s="25"/>
      <c r="T196" s="25"/>
      <c r="U196" s="25"/>
      <c r="V196" s="3"/>
      <c r="W196" s="3"/>
      <c r="X196" s="25"/>
      <c r="Y196" s="25"/>
      <c r="Z196" s="25"/>
      <c r="AA196" s="25"/>
      <c r="AB196" s="25"/>
    </row>
    <row r="197" spans="1:28" s="26" customFormat="1" x14ac:dyDescent="0.25">
      <c r="A197" s="58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7"/>
      <c r="N197" s="67"/>
      <c r="O197" s="67"/>
      <c r="P197" s="67"/>
      <c r="Q197" s="67"/>
      <c r="R197" s="67"/>
      <c r="S197" s="25"/>
      <c r="T197" s="25"/>
      <c r="U197" s="25"/>
      <c r="V197" s="3"/>
      <c r="W197" s="3"/>
      <c r="X197" s="25"/>
      <c r="Y197" s="25"/>
      <c r="Z197" s="25"/>
      <c r="AA197" s="25"/>
      <c r="AB197" s="25"/>
    </row>
    <row r="198" spans="1:28" s="26" customFormat="1" x14ac:dyDescent="0.25">
      <c r="A198" s="58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7"/>
      <c r="N198" s="67"/>
      <c r="O198" s="67"/>
      <c r="P198" s="67"/>
      <c r="Q198" s="67"/>
      <c r="R198" s="67"/>
      <c r="S198" s="25"/>
      <c r="T198" s="25"/>
      <c r="U198" s="25"/>
      <c r="V198" s="3"/>
      <c r="W198" s="3"/>
      <c r="X198" s="25"/>
      <c r="Y198" s="25"/>
      <c r="Z198" s="25"/>
      <c r="AA198" s="25"/>
      <c r="AB198" s="25"/>
    </row>
    <row r="199" spans="1:28" s="26" customFormat="1" x14ac:dyDescent="0.25">
      <c r="A199" s="58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7"/>
      <c r="N199" s="67"/>
      <c r="O199" s="67"/>
      <c r="P199" s="67"/>
      <c r="Q199" s="67"/>
      <c r="R199" s="67"/>
      <c r="S199" s="25"/>
      <c r="T199" s="25"/>
      <c r="U199" s="25"/>
      <c r="V199" s="3"/>
      <c r="W199" s="3"/>
      <c r="X199" s="25"/>
      <c r="Y199" s="25"/>
      <c r="Z199" s="25"/>
      <c r="AA199" s="25"/>
      <c r="AB199" s="25"/>
    </row>
    <row r="200" spans="1:28" s="26" customFormat="1" x14ac:dyDescent="0.25">
      <c r="A200" s="58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7"/>
      <c r="N200" s="67"/>
      <c r="O200" s="67"/>
      <c r="P200" s="67"/>
      <c r="Q200" s="67"/>
      <c r="R200" s="67"/>
      <c r="S200" s="25"/>
      <c r="T200" s="25"/>
      <c r="U200" s="25"/>
      <c r="V200" s="3"/>
      <c r="W200" s="3"/>
      <c r="X200" s="25"/>
      <c r="Y200" s="25"/>
      <c r="Z200" s="25"/>
      <c r="AA200" s="25"/>
      <c r="AB200" s="25"/>
    </row>
    <row r="201" spans="1:28" s="26" customFormat="1" x14ac:dyDescent="0.25">
      <c r="A201" s="58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7"/>
      <c r="N201" s="67"/>
      <c r="O201" s="67"/>
      <c r="P201" s="67"/>
      <c r="Q201" s="67"/>
      <c r="R201" s="67"/>
      <c r="S201" s="25"/>
      <c r="T201" s="25"/>
      <c r="U201" s="25"/>
      <c r="V201" s="3"/>
      <c r="W201" s="3"/>
      <c r="X201" s="25"/>
      <c r="Y201" s="25"/>
      <c r="Z201" s="25"/>
      <c r="AA201" s="25"/>
      <c r="AB201" s="25"/>
    </row>
    <row r="202" spans="1:28" s="26" customFormat="1" x14ac:dyDescent="0.25">
      <c r="A202" s="58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7"/>
      <c r="N202" s="67"/>
      <c r="O202" s="67"/>
      <c r="P202" s="67"/>
      <c r="Q202" s="67"/>
      <c r="R202" s="67"/>
      <c r="S202" s="25"/>
      <c r="T202" s="25"/>
      <c r="U202" s="25"/>
      <c r="V202" s="3"/>
      <c r="W202" s="3"/>
      <c r="X202" s="25"/>
      <c r="Y202" s="25"/>
      <c r="Z202" s="25"/>
      <c r="AA202" s="25"/>
      <c r="AB202" s="25"/>
    </row>
    <row r="203" spans="1:28" s="26" customFormat="1" x14ac:dyDescent="0.25">
      <c r="A203" s="58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7"/>
      <c r="N203" s="67"/>
      <c r="O203" s="67"/>
      <c r="P203" s="67"/>
      <c r="Q203" s="67"/>
      <c r="R203" s="67"/>
      <c r="S203" s="25"/>
      <c r="T203" s="25"/>
      <c r="U203" s="25"/>
      <c r="V203" s="3"/>
      <c r="W203" s="3"/>
      <c r="X203" s="25"/>
      <c r="Y203" s="25"/>
      <c r="Z203" s="25"/>
      <c r="AA203" s="25"/>
      <c r="AB203" s="25"/>
    </row>
    <row r="204" spans="1:28" s="26" customFormat="1" x14ac:dyDescent="0.25">
      <c r="A204" s="58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7"/>
      <c r="N204" s="67"/>
      <c r="O204" s="67"/>
      <c r="P204" s="67"/>
      <c r="Q204" s="67"/>
      <c r="R204" s="67"/>
      <c r="S204" s="25"/>
      <c r="T204" s="25"/>
      <c r="U204" s="25"/>
      <c r="V204" s="3"/>
      <c r="W204" s="3"/>
      <c r="X204" s="25"/>
      <c r="Y204" s="25"/>
      <c r="Z204" s="25"/>
      <c r="AA204" s="25"/>
      <c r="AB204" s="25"/>
    </row>
    <row r="205" spans="1:28" s="26" customFormat="1" x14ac:dyDescent="0.25">
      <c r="A205" s="5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7"/>
      <c r="N205" s="67"/>
      <c r="O205" s="67"/>
      <c r="P205" s="67"/>
      <c r="Q205" s="67"/>
      <c r="R205" s="67"/>
      <c r="S205" s="25"/>
      <c r="T205" s="25"/>
      <c r="U205" s="25"/>
      <c r="V205" s="3"/>
      <c r="W205" s="3"/>
      <c r="X205" s="25"/>
      <c r="Y205" s="25"/>
      <c r="Z205" s="25"/>
      <c r="AA205" s="25"/>
      <c r="AB205" s="25"/>
    </row>
    <row r="206" spans="1:28" s="26" customFormat="1" x14ac:dyDescent="0.25">
      <c r="A206" s="58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7"/>
      <c r="N206" s="67"/>
      <c r="O206" s="67"/>
      <c r="P206" s="67"/>
      <c r="Q206" s="67"/>
      <c r="R206" s="67"/>
      <c r="S206" s="25"/>
      <c r="T206" s="25"/>
      <c r="U206" s="25"/>
      <c r="V206" s="3"/>
      <c r="W206" s="3"/>
      <c r="X206" s="25"/>
      <c r="Y206" s="25"/>
      <c r="Z206" s="25"/>
      <c r="AA206" s="25"/>
      <c r="AB206" s="25"/>
    </row>
    <row r="207" spans="1:28" s="26" customFormat="1" x14ac:dyDescent="0.25">
      <c r="A207" s="58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7"/>
      <c r="N207" s="67"/>
      <c r="O207" s="67"/>
      <c r="P207" s="67"/>
      <c r="Q207" s="67"/>
      <c r="R207" s="67"/>
      <c r="S207" s="25"/>
      <c r="T207" s="25"/>
      <c r="U207" s="25"/>
      <c r="V207" s="3"/>
      <c r="W207" s="3"/>
      <c r="X207" s="25"/>
      <c r="Y207" s="25"/>
      <c r="Z207" s="25"/>
      <c r="AA207" s="25"/>
      <c r="AB207" s="25"/>
    </row>
    <row r="208" spans="1:28" s="26" customFormat="1" x14ac:dyDescent="0.25">
      <c r="A208" s="5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7"/>
      <c r="N208" s="67"/>
      <c r="O208" s="67"/>
      <c r="P208" s="67"/>
      <c r="Q208" s="67"/>
      <c r="R208" s="67"/>
      <c r="S208" s="25"/>
      <c r="T208" s="25"/>
      <c r="U208" s="25"/>
      <c r="V208" s="3"/>
      <c r="W208" s="3"/>
      <c r="X208" s="25"/>
      <c r="Y208" s="25"/>
      <c r="Z208" s="25"/>
      <c r="AA208" s="25"/>
      <c r="AB208" s="25"/>
    </row>
    <row r="209" spans="1:28" s="26" customFormat="1" x14ac:dyDescent="0.25">
      <c r="A209" s="58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7"/>
      <c r="N209" s="67"/>
      <c r="O209" s="67"/>
      <c r="P209" s="67"/>
      <c r="Q209" s="67"/>
      <c r="R209" s="67"/>
      <c r="S209" s="25"/>
      <c r="T209" s="25"/>
      <c r="U209" s="25"/>
      <c r="V209" s="3"/>
      <c r="W209" s="3"/>
      <c r="X209" s="25"/>
      <c r="Y209" s="25"/>
      <c r="Z209" s="25"/>
      <c r="AA209" s="25"/>
      <c r="AB209" s="25"/>
    </row>
    <row r="210" spans="1:28" s="26" customFormat="1" x14ac:dyDescent="0.25">
      <c r="A210" s="58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7"/>
      <c r="N210" s="67"/>
      <c r="O210" s="67"/>
      <c r="P210" s="67"/>
      <c r="Q210" s="67"/>
      <c r="R210" s="67"/>
      <c r="S210" s="25"/>
      <c r="T210" s="25"/>
      <c r="U210" s="25"/>
      <c r="V210" s="3"/>
      <c r="W210" s="3"/>
      <c r="X210" s="25"/>
      <c r="Y210" s="25"/>
      <c r="Z210" s="25"/>
      <c r="AA210" s="25"/>
      <c r="AB210" s="25"/>
    </row>
    <row r="211" spans="1:28" s="26" customFormat="1" x14ac:dyDescent="0.25">
      <c r="A211" s="58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7"/>
      <c r="N211" s="67"/>
      <c r="O211" s="67"/>
      <c r="P211" s="67"/>
      <c r="Q211" s="67"/>
      <c r="R211" s="67"/>
      <c r="S211" s="25"/>
      <c r="T211" s="25"/>
      <c r="U211" s="25"/>
      <c r="V211" s="3"/>
      <c r="W211" s="3"/>
      <c r="X211" s="25"/>
      <c r="Y211" s="25"/>
      <c r="Z211" s="25"/>
      <c r="AA211" s="25"/>
      <c r="AB211" s="25"/>
    </row>
    <row r="212" spans="1:28" s="26" customFormat="1" x14ac:dyDescent="0.25">
      <c r="A212" s="58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7"/>
      <c r="N212" s="67"/>
      <c r="O212" s="67"/>
      <c r="P212" s="67"/>
      <c r="Q212" s="67"/>
      <c r="R212" s="67"/>
      <c r="S212" s="25"/>
      <c r="T212" s="25"/>
      <c r="U212" s="25"/>
      <c r="V212" s="3"/>
      <c r="W212" s="3"/>
      <c r="X212" s="25"/>
      <c r="Y212" s="25"/>
      <c r="Z212" s="25"/>
      <c r="AA212" s="25"/>
      <c r="AB212" s="25"/>
    </row>
    <row r="213" spans="1:28" s="26" customFormat="1" x14ac:dyDescent="0.25">
      <c r="A213" s="58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7"/>
      <c r="N213" s="67"/>
      <c r="O213" s="67"/>
      <c r="P213" s="67"/>
      <c r="Q213" s="67"/>
      <c r="R213" s="67"/>
      <c r="S213" s="25"/>
      <c r="T213" s="25"/>
      <c r="U213" s="25"/>
      <c r="V213" s="3"/>
      <c r="W213" s="3"/>
      <c r="X213" s="25"/>
      <c r="Y213" s="25"/>
      <c r="Z213" s="25"/>
      <c r="AA213" s="25"/>
      <c r="AB213" s="25"/>
    </row>
    <row r="214" spans="1:28" s="26" customFormat="1" x14ac:dyDescent="0.25">
      <c r="A214" s="58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7"/>
      <c r="N214" s="67"/>
      <c r="O214" s="67"/>
      <c r="P214" s="67"/>
      <c r="Q214" s="67"/>
      <c r="R214" s="67"/>
      <c r="S214" s="25"/>
      <c r="T214" s="25"/>
      <c r="U214" s="25"/>
      <c r="V214" s="3"/>
      <c r="W214" s="3"/>
      <c r="X214" s="25"/>
      <c r="Y214" s="25"/>
      <c r="Z214" s="25"/>
      <c r="AA214" s="25"/>
      <c r="AB214" s="25"/>
    </row>
    <row r="215" spans="1:28" s="26" customFormat="1" x14ac:dyDescent="0.25">
      <c r="A215" s="58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7"/>
      <c r="N215" s="67"/>
      <c r="O215" s="67"/>
      <c r="P215" s="67"/>
      <c r="Q215" s="67"/>
      <c r="R215" s="67"/>
      <c r="S215" s="25"/>
      <c r="T215" s="25"/>
      <c r="U215" s="25"/>
      <c r="V215" s="3"/>
      <c r="W215" s="3"/>
      <c r="X215" s="25"/>
      <c r="Y215" s="25"/>
      <c r="Z215" s="25"/>
      <c r="AA215" s="25"/>
      <c r="AB215" s="25"/>
    </row>
    <row r="216" spans="1:28" s="26" customFormat="1" x14ac:dyDescent="0.25">
      <c r="A216" s="58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7"/>
      <c r="N216" s="67"/>
      <c r="O216" s="67"/>
      <c r="P216" s="67"/>
      <c r="Q216" s="67"/>
      <c r="R216" s="67"/>
      <c r="S216" s="25"/>
      <c r="T216" s="25"/>
      <c r="U216" s="25"/>
      <c r="V216" s="3"/>
      <c r="W216" s="3"/>
      <c r="X216" s="25"/>
      <c r="Y216" s="25"/>
      <c r="Z216" s="25"/>
      <c r="AA216" s="25"/>
      <c r="AB216" s="25"/>
    </row>
    <row r="217" spans="1:28" s="26" customFormat="1" x14ac:dyDescent="0.25">
      <c r="A217" s="58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7"/>
      <c r="N217" s="67"/>
      <c r="O217" s="67"/>
      <c r="P217" s="67"/>
      <c r="Q217" s="67"/>
      <c r="R217" s="67"/>
      <c r="S217" s="25"/>
      <c r="T217" s="25"/>
      <c r="U217" s="25"/>
      <c r="V217" s="3"/>
      <c r="W217" s="3"/>
      <c r="X217" s="25"/>
      <c r="Y217" s="25"/>
      <c r="Z217" s="25"/>
      <c r="AA217" s="25"/>
      <c r="AB217" s="25"/>
    </row>
    <row r="218" spans="1:28" s="26" customFormat="1" x14ac:dyDescent="0.25">
      <c r="A218" s="58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7"/>
      <c r="N218" s="67"/>
      <c r="O218" s="67"/>
      <c r="P218" s="67"/>
      <c r="Q218" s="67"/>
      <c r="R218" s="67"/>
      <c r="S218" s="25"/>
      <c r="T218" s="25"/>
      <c r="U218" s="25"/>
      <c r="V218" s="3"/>
      <c r="W218" s="3"/>
      <c r="X218" s="25"/>
      <c r="Y218" s="25"/>
      <c r="Z218" s="25"/>
      <c r="AA218" s="25"/>
      <c r="AB218" s="25"/>
    </row>
    <row r="219" spans="1:28" s="26" customFormat="1" x14ac:dyDescent="0.25">
      <c r="A219" s="58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7"/>
      <c r="N219" s="67"/>
      <c r="O219" s="67"/>
      <c r="P219" s="67"/>
      <c r="Q219" s="67"/>
      <c r="R219" s="67"/>
      <c r="S219" s="25"/>
      <c r="T219" s="25"/>
      <c r="U219" s="25"/>
      <c r="V219" s="3"/>
      <c r="W219" s="3"/>
      <c r="X219" s="25"/>
      <c r="Y219" s="25"/>
      <c r="Z219" s="25"/>
      <c r="AA219" s="25"/>
      <c r="AB219" s="25"/>
    </row>
    <row r="220" spans="1:28" x14ac:dyDescent="0.25">
      <c r="A220" s="15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9"/>
      <c r="N220" s="69"/>
      <c r="O220" s="69"/>
      <c r="P220" s="69"/>
      <c r="Q220" s="69"/>
      <c r="R220" s="69"/>
      <c r="S220" s="70"/>
      <c r="T220" s="70"/>
      <c r="U220" s="70"/>
      <c r="V220" s="71"/>
      <c r="W220" s="71"/>
      <c r="X220" s="70"/>
      <c r="Y220" s="70"/>
      <c r="Z220" s="70"/>
      <c r="AA220" s="70"/>
      <c r="AB220" s="70"/>
    </row>
    <row r="221" spans="1:28" x14ac:dyDescent="0.25">
      <c r="A221" s="15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9"/>
      <c r="N221" s="69"/>
      <c r="O221" s="69"/>
      <c r="P221" s="69"/>
      <c r="Q221" s="69"/>
      <c r="R221" s="69"/>
      <c r="S221" s="70"/>
      <c r="T221" s="70"/>
      <c r="U221" s="70"/>
      <c r="V221" s="71"/>
      <c r="W221" s="71"/>
      <c r="X221" s="70"/>
      <c r="Y221" s="70"/>
      <c r="Z221" s="70"/>
      <c r="AA221" s="70"/>
      <c r="AB221" s="70"/>
    </row>
    <row r="222" spans="1:28" x14ac:dyDescent="0.25">
      <c r="A222" s="15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9"/>
      <c r="N222" s="69"/>
      <c r="O222" s="69"/>
      <c r="P222" s="69"/>
      <c r="Q222" s="69"/>
      <c r="R222" s="69"/>
      <c r="S222" s="70"/>
      <c r="T222" s="70"/>
      <c r="U222" s="70"/>
      <c r="V222" s="71"/>
      <c r="W222" s="71"/>
      <c r="X222" s="70"/>
      <c r="Y222" s="70"/>
      <c r="Z222" s="70"/>
      <c r="AA222" s="70"/>
      <c r="AB222" s="70"/>
    </row>
    <row r="223" spans="1:28" x14ac:dyDescent="0.25">
      <c r="A223" s="15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9"/>
      <c r="N223" s="69"/>
      <c r="O223" s="69"/>
      <c r="P223" s="69"/>
      <c r="Q223" s="69"/>
      <c r="R223" s="69"/>
      <c r="S223" s="70"/>
      <c r="T223" s="70"/>
      <c r="U223" s="70"/>
      <c r="V223" s="71"/>
      <c r="W223" s="71"/>
      <c r="X223" s="70"/>
      <c r="Y223" s="70"/>
      <c r="Z223" s="70"/>
      <c r="AA223" s="70"/>
      <c r="AB223" s="70"/>
    </row>
    <row r="224" spans="1:28" x14ac:dyDescent="0.25">
      <c r="A224" s="15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9"/>
      <c r="N224" s="69"/>
      <c r="O224" s="69"/>
      <c r="P224" s="69"/>
      <c r="Q224" s="69"/>
      <c r="R224" s="69"/>
      <c r="S224" s="70"/>
      <c r="T224" s="70"/>
      <c r="U224" s="70"/>
      <c r="V224" s="71"/>
      <c r="W224" s="71"/>
      <c r="X224" s="70"/>
      <c r="Y224" s="70"/>
      <c r="Z224" s="70"/>
      <c r="AA224" s="70"/>
      <c r="AB224" s="70"/>
    </row>
    <row r="225" spans="1:28" x14ac:dyDescent="0.25">
      <c r="A225" s="15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9"/>
      <c r="N225" s="69"/>
      <c r="O225" s="69"/>
      <c r="P225" s="69"/>
      <c r="Q225" s="69"/>
      <c r="R225" s="69"/>
      <c r="S225" s="70"/>
      <c r="T225" s="70"/>
      <c r="U225" s="70"/>
      <c r="V225" s="71"/>
      <c r="W225" s="71"/>
      <c r="X225" s="70"/>
      <c r="Y225" s="70"/>
      <c r="Z225" s="70"/>
      <c r="AA225" s="70"/>
      <c r="AB225" s="70"/>
    </row>
    <row r="226" spans="1:28" x14ac:dyDescent="0.25">
      <c r="A226" s="15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9"/>
      <c r="N226" s="69"/>
      <c r="O226" s="69"/>
      <c r="P226" s="69"/>
      <c r="Q226" s="69"/>
      <c r="R226" s="69"/>
      <c r="S226" s="70"/>
      <c r="T226" s="70"/>
      <c r="U226" s="70"/>
      <c r="V226" s="71"/>
      <c r="W226" s="71"/>
      <c r="X226" s="70"/>
      <c r="Y226" s="70"/>
      <c r="Z226" s="70"/>
      <c r="AA226" s="70"/>
      <c r="AB226" s="70"/>
    </row>
    <row r="227" spans="1:28" x14ac:dyDescent="0.25">
      <c r="A227" s="15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9"/>
      <c r="N227" s="69"/>
      <c r="O227" s="69"/>
      <c r="P227" s="69"/>
      <c r="Q227" s="69"/>
      <c r="R227" s="69"/>
      <c r="S227" s="70"/>
      <c r="T227" s="70"/>
      <c r="U227" s="70"/>
      <c r="V227" s="71"/>
      <c r="W227" s="71"/>
      <c r="X227" s="70"/>
      <c r="Y227" s="70"/>
      <c r="Z227" s="70"/>
      <c r="AA227" s="70"/>
      <c r="AB227" s="70"/>
    </row>
    <row r="228" spans="1:28" x14ac:dyDescent="0.25">
      <c r="A228" s="15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9"/>
      <c r="N228" s="69"/>
      <c r="O228" s="69"/>
      <c r="P228" s="69"/>
      <c r="Q228" s="69"/>
      <c r="R228" s="69"/>
      <c r="S228" s="70"/>
      <c r="T228" s="70"/>
      <c r="U228" s="70"/>
      <c r="V228" s="71"/>
      <c r="W228" s="71"/>
      <c r="X228" s="70"/>
      <c r="Y228" s="70"/>
      <c r="Z228" s="70"/>
      <c r="AA228" s="70"/>
      <c r="AB228" s="70"/>
    </row>
    <row r="229" spans="1:28" x14ac:dyDescent="0.25">
      <c r="A229" s="15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9"/>
      <c r="N229" s="69"/>
      <c r="O229" s="69"/>
      <c r="P229" s="69"/>
      <c r="Q229" s="69"/>
      <c r="R229" s="69"/>
      <c r="S229" s="70"/>
      <c r="T229" s="70"/>
      <c r="U229" s="70"/>
      <c r="V229" s="71"/>
      <c r="W229" s="71"/>
      <c r="X229" s="70"/>
      <c r="Y229" s="70"/>
      <c r="Z229" s="70"/>
      <c r="AA229" s="70"/>
      <c r="AB229" s="70"/>
    </row>
    <row r="230" spans="1:28" x14ac:dyDescent="0.25">
      <c r="A230" s="15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9"/>
      <c r="N230" s="69"/>
      <c r="O230" s="69"/>
      <c r="P230" s="69"/>
      <c r="Q230" s="69"/>
      <c r="R230" s="69"/>
      <c r="S230" s="70"/>
      <c r="T230" s="70"/>
      <c r="U230" s="70"/>
      <c r="V230" s="71"/>
      <c r="W230" s="71"/>
      <c r="X230" s="70"/>
      <c r="Y230" s="70"/>
      <c r="Z230" s="70"/>
      <c r="AA230" s="70"/>
      <c r="AB230" s="70"/>
    </row>
    <row r="231" spans="1:28" x14ac:dyDescent="0.25">
      <c r="A231" s="15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9"/>
      <c r="N231" s="69"/>
      <c r="O231" s="69"/>
      <c r="P231" s="69"/>
      <c r="Q231" s="69"/>
      <c r="R231" s="69"/>
      <c r="S231" s="70"/>
      <c r="T231" s="70"/>
      <c r="U231" s="70"/>
      <c r="V231" s="71"/>
      <c r="W231" s="71"/>
      <c r="X231" s="70"/>
      <c r="Y231" s="70"/>
      <c r="Z231" s="70"/>
      <c r="AA231" s="70"/>
      <c r="AB231" s="70"/>
    </row>
    <row r="232" spans="1:28" x14ac:dyDescent="0.25">
      <c r="A232" s="15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9"/>
      <c r="N232" s="69"/>
      <c r="O232" s="69"/>
      <c r="P232" s="69"/>
      <c r="Q232" s="69"/>
      <c r="R232" s="69"/>
      <c r="S232" s="70"/>
      <c r="T232" s="70"/>
      <c r="U232" s="70"/>
      <c r="V232" s="71"/>
      <c r="W232" s="71"/>
      <c r="X232" s="70"/>
      <c r="Y232" s="70"/>
      <c r="Z232" s="70"/>
      <c r="AA232" s="70"/>
      <c r="AB232" s="70"/>
    </row>
    <row r="233" spans="1:28" x14ac:dyDescent="0.25">
      <c r="A233" s="15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9"/>
      <c r="N233" s="69"/>
      <c r="O233" s="69"/>
      <c r="P233" s="69"/>
      <c r="Q233" s="69"/>
      <c r="R233" s="69"/>
      <c r="S233" s="70"/>
      <c r="T233" s="70"/>
      <c r="U233" s="70"/>
      <c r="V233" s="71"/>
      <c r="W233" s="71"/>
      <c r="X233" s="70"/>
      <c r="Y233" s="70"/>
      <c r="Z233" s="70"/>
      <c r="AA233" s="70"/>
      <c r="AB233" s="70"/>
    </row>
    <row r="234" spans="1:28" x14ac:dyDescent="0.25">
      <c r="A234" s="15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9"/>
      <c r="N234" s="69"/>
      <c r="O234" s="69"/>
      <c r="P234" s="69"/>
      <c r="Q234" s="69"/>
      <c r="R234" s="69"/>
      <c r="S234" s="70"/>
      <c r="T234" s="70"/>
      <c r="U234" s="70"/>
      <c r="V234" s="71"/>
      <c r="W234" s="71"/>
      <c r="X234" s="70"/>
      <c r="Y234" s="70"/>
      <c r="Z234" s="70"/>
      <c r="AA234" s="70"/>
      <c r="AB234" s="70"/>
    </row>
    <row r="235" spans="1:28" x14ac:dyDescent="0.25">
      <c r="A235" s="15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9"/>
      <c r="N235" s="69"/>
      <c r="O235" s="69"/>
      <c r="P235" s="69"/>
      <c r="Q235" s="69"/>
      <c r="R235" s="69"/>
      <c r="S235" s="70"/>
      <c r="T235" s="70"/>
      <c r="U235" s="70"/>
      <c r="V235" s="71"/>
      <c r="W235" s="71"/>
      <c r="X235" s="70"/>
      <c r="Y235" s="70"/>
      <c r="Z235" s="70"/>
      <c r="AA235" s="70"/>
      <c r="AB235" s="70"/>
    </row>
    <row r="236" spans="1:28" x14ac:dyDescent="0.25">
      <c r="A236" s="15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9"/>
      <c r="N236" s="69"/>
      <c r="O236" s="69"/>
      <c r="P236" s="69"/>
      <c r="Q236" s="69"/>
      <c r="R236" s="69"/>
      <c r="S236" s="70"/>
      <c r="T236" s="70"/>
      <c r="U236" s="70"/>
      <c r="V236" s="71"/>
      <c r="W236" s="71"/>
      <c r="X236" s="70"/>
      <c r="Y236" s="70"/>
      <c r="Z236" s="70"/>
      <c r="AA236" s="70"/>
      <c r="AB236" s="70"/>
    </row>
    <row r="237" spans="1:28" x14ac:dyDescent="0.25">
      <c r="A237" s="15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9"/>
      <c r="N237" s="69"/>
      <c r="O237" s="69"/>
      <c r="P237" s="69"/>
      <c r="Q237" s="69"/>
      <c r="R237" s="69"/>
      <c r="S237" s="70"/>
      <c r="T237" s="70"/>
      <c r="U237" s="70"/>
      <c r="V237" s="71"/>
      <c r="W237" s="71"/>
      <c r="X237" s="70"/>
      <c r="Y237" s="70"/>
      <c r="Z237" s="70"/>
      <c r="AA237" s="70"/>
      <c r="AB237" s="70"/>
    </row>
    <row r="238" spans="1:28" x14ac:dyDescent="0.25">
      <c r="A238" s="15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9"/>
      <c r="N238" s="69"/>
      <c r="O238" s="69"/>
      <c r="P238" s="69"/>
      <c r="Q238" s="69"/>
      <c r="R238" s="69"/>
      <c r="S238" s="70"/>
      <c r="T238" s="70"/>
      <c r="U238" s="70"/>
      <c r="V238" s="71"/>
      <c r="W238" s="71"/>
      <c r="X238" s="70"/>
      <c r="Y238" s="70"/>
      <c r="Z238" s="70"/>
      <c r="AA238" s="70"/>
      <c r="AB238" s="70"/>
    </row>
    <row r="239" spans="1:28" x14ac:dyDescent="0.25">
      <c r="A239" s="15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9"/>
      <c r="N239" s="69"/>
      <c r="O239" s="69"/>
      <c r="P239" s="69"/>
      <c r="Q239" s="69"/>
      <c r="R239" s="69"/>
      <c r="S239" s="70"/>
      <c r="T239" s="70"/>
      <c r="U239" s="70"/>
      <c r="V239" s="71"/>
      <c r="W239" s="71"/>
      <c r="X239" s="70"/>
      <c r="Y239" s="70"/>
      <c r="Z239" s="70"/>
      <c r="AA239" s="70"/>
      <c r="AB239" s="70"/>
    </row>
    <row r="240" spans="1:28" x14ac:dyDescent="0.25">
      <c r="A240" s="15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9"/>
      <c r="N240" s="69"/>
      <c r="O240" s="69"/>
      <c r="P240" s="69"/>
      <c r="Q240" s="69"/>
      <c r="R240" s="69"/>
      <c r="S240" s="70"/>
      <c r="T240" s="70"/>
      <c r="U240" s="70"/>
      <c r="V240" s="71"/>
      <c r="W240" s="71"/>
      <c r="X240" s="70"/>
      <c r="Y240" s="70"/>
      <c r="Z240" s="70"/>
      <c r="AA240" s="70"/>
      <c r="AB240" s="70"/>
    </row>
    <row r="241" spans="1:28" x14ac:dyDescent="0.25">
      <c r="A241" s="15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9"/>
      <c r="N241" s="69"/>
      <c r="O241" s="69"/>
      <c r="P241" s="69"/>
      <c r="Q241" s="69"/>
      <c r="R241" s="69"/>
      <c r="S241" s="70"/>
      <c r="T241" s="70"/>
      <c r="U241" s="70"/>
      <c r="V241" s="71"/>
      <c r="W241" s="71"/>
      <c r="X241" s="70"/>
      <c r="Y241" s="70"/>
      <c r="Z241" s="70"/>
      <c r="AA241" s="70"/>
      <c r="AB241" s="70"/>
    </row>
    <row r="242" spans="1:28" x14ac:dyDescent="0.25">
      <c r="A242" s="15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9"/>
      <c r="N242" s="69"/>
      <c r="O242" s="69"/>
      <c r="P242" s="69"/>
      <c r="Q242" s="69"/>
      <c r="R242" s="69"/>
      <c r="S242" s="70"/>
      <c r="T242" s="70"/>
      <c r="U242" s="70"/>
      <c r="V242" s="71"/>
      <c r="W242" s="71"/>
      <c r="X242" s="70"/>
      <c r="Y242" s="70"/>
      <c r="Z242" s="70"/>
      <c r="AA242" s="70"/>
      <c r="AB242" s="70"/>
    </row>
    <row r="243" spans="1:28" x14ac:dyDescent="0.25">
      <c r="A243" s="15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9"/>
      <c r="N243" s="69"/>
      <c r="O243" s="69"/>
      <c r="P243" s="69"/>
      <c r="Q243" s="69"/>
      <c r="R243" s="69"/>
      <c r="S243" s="70"/>
      <c r="T243" s="70"/>
      <c r="U243" s="70"/>
      <c r="V243" s="71"/>
      <c r="W243" s="71"/>
      <c r="X243" s="70"/>
      <c r="Y243" s="70"/>
      <c r="Z243" s="70"/>
      <c r="AA243" s="70"/>
      <c r="AB243" s="70"/>
    </row>
    <row r="244" spans="1:28" x14ac:dyDescent="0.25">
      <c r="A244" s="15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9"/>
      <c r="N244" s="69"/>
      <c r="O244" s="69"/>
      <c r="P244" s="69"/>
      <c r="Q244" s="69"/>
      <c r="R244" s="69"/>
      <c r="S244" s="70"/>
      <c r="T244" s="70"/>
      <c r="U244" s="70"/>
      <c r="V244" s="71"/>
      <c r="W244" s="71"/>
      <c r="X244" s="70"/>
      <c r="Y244" s="70"/>
      <c r="Z244" s="70"/>
      <c r="AA244" s="70"/>
      <c r="AB244" s="70"/>
    </row>
    <row r="245" spans="1:28" x14ac:dyDescent="0.25">
      <c r="A245" s="15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9"/>
      <c r="N245" s="69"/>
      <c r="O245" s="69"/>
      <c r="P245" s="69"/>
      <c r="Q245" s="69"/>
      <c r="R245" s="69"/>
      <c r="S245" s="70"/>
      <c r="T245" s="70"/>
      <c r="U245" s="70"/>
      <c r="V245" s="71"/>
      <c r="W245" s="71"/>
      <c r="X245" s="70"/>
      <c r="Y245" s="70"/>
      <c r="Z245" s="70"/>
      <c r="AA245" s="70"/>
      <c r="AB245" s="70"/>
    </row>
    <row r="246" spans="1:28" x14ac:dyDescent="0.25">
      <c r="A246" s="15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9"/>
      <c r="N246" s="69"/>
      <c r="O246" s="69"/>
      <c r="P246" s="69"/>
      <c r="Q246" s="69"/>
      <c r="R246" s="69"/>
      <c r="S246" s="70"/>
      <c r="T246" s="70"/>
      <c r="U246" s="70"/>
      <c r="V246" s="71"/>
      <c r="W246" s="71"/>
      <c r="X246" s="70"/>
      <c r="Y246" s="70"/>
      <c r="Z246" s="70"/>
      <c r="AA246" s="70"/>
      <c r="AB246" s="70"/>
    </row>
    <row r="247" spans="1:28" x14ac:dyDescent="0.25">
      <c r="A247" s="15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9"/>
      <c r="N247" s="69"/>
      <c r="O247" s="69"/>
      <c r="P247" s="69"/>
      <c r="Q247" s="69"/>
      <c r="R247" s="69"/>
      <c r="S247" s="70"/>
      <c r="T247" s="70"/>
      <c r="U247" s="70"/>
      <c r="V247" s="71"/>
      <c r="W247" s="71"/>
      <c r="X247" s="70"/>
      <c r="Y247" s="70"/>
      <c r="Z247" s="70"/>
      <c r="AA247" s="70"/>
      <c r="AB247" s="70"/>
    </row>
    <row r="248" spans="1:28" x14ac:dyDescent="0.25">
      <c r="A248" s="15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9"/>
      <c r="N248" s="69"/>
      <c r="O248" s="69"/>
      <c r="P248" s="69"/>
      <c r="Q248" s="69"/>
      <c r="R248" s="69"/>
      <c r="S248" s="70"/>
      <c r="T248" s="70"/>
      <c r="U248" s="70"/>
      <c r="V248" s="71"/>
      <c r="W248" s="71"/>
      <c r="X248" s="70"/>
      <c r="Y248" s="70"/>
      <c r="Z248" s="70"/>
      <c r="AA248" s="70"/>
      <c r="AB248" s="70"/>
    </row>
    <row r="249" spans="1:28" x14ac:dyDescent="0.25">
      <c r="A249" s="15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9"/>
      <c r="N249" s="69"/>
      <c r="O249" s="69"/>
      <c r="P249" s="69"/>
      <c r="Q249" s="69"/>
      <c r="R249" s="69"/>
      <c r="S249" s="70"/>
      <c r="T249" s="70"/>
      <c r="U249" s="70"/>
      <c r="V249" s="71"/>
      <c r="W249" s="71"/>
      <c r="X249" s="70"/>
      <c r="Y249" s="70"/>
      <c r="Z249" s="70"/>
      <c r="AA249" s="70"/>
      <c r="AB249" s="70"/>
    </row>
    <row r="250" spans="1:28" x14ac:dyDescent="0.25">
      <c r="A250" s="15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9"/>
      <c r="N250" s="69"/>
      <c r="O250" s="69"/>
      <c r="P250" s="69"/>
      <c r="Q250" s="69"/>
      <c r="R250" s="69"/>
      <c r="S250" s="70"/>
      <c r="T250" s="70"/>
      <c r="U250" s="70"/>
      <c r="V250" s="71"/>
      <c r="W250" s="71"/>
      <c r="X250" s="70"/>
      <c r="Y250" s="70"/>
      <c r="Z250" s="70"/>
      <c r="AA250" s="70"/>
      <c r="AB250" s="70"/>
    </row>
    <row r="251" spans="1:28" x14ac:dyDescent="0.25">
      <c r="A251" s="15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9"/>
      <c r="N251" s="69"/>
      <c r="O251" s="69"/>
      <c r="P251" s="69"/>
      <c r="Q251" s="69"/>
      <c r="R251" s="69"/>
      <c r="S251" s="70"/>
      <c r="T251" s="70"/>
      <c r="U251" s="70"/>
      <c r="V251" s="71"/>
      <c r="W251" s="71"/>
      <c r="X251" s="70"/>
      <c r="Y251" s="70"/>
      <c r="Z251" s="70"/>
      <c r="AA251" s="70"/>
      <c r="AB251" s="70"/>
    </row>
    <row r="252" spans="1:28" x14ac:dyDescent="0.25">
      <c r="A252" s="15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9"/>
      <c r="N252" s="69"/>
      <c r="O252" s="69"/>
      <c r="P252" s="69"/>
      <c r="Q252" s="69"/>
      <c r="R252" s="69"/>
      <c r="S252" s="70"/>
      <c r="T252" s="70"/>
      <c r="U252" s="70"/>
      <c r="V252" s="71"/>
      <c r="W252" s="71"/>
      <c r="X252" s="70"/>
      <c r="Y252" s="70"/>
      <c r="Z252" s="70"/>
      <c r="AA252" s="70"/>
      <c r="AB252" s="70"/>
    </row>
    <row r="253" spans="1:28" x14ac:dyDescent="0.25">
      <c r="A253" s="15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9"/>
      <c r="N253" s="69"/>
      <c r="O253" s="69"/>
      <c r="P253" s="69"/>
      <c r="Q253" s="69"/>
      <c r="R253" s="69"/>
      <c r="S253" s="70"/>
      <c r="T253" s="70"/>
      <c r="U253" s="70"/>
      <c r="V253" s="71"/>
      <c r="W253" s="71"/>
      <c r="X253" s="70"/>
      <c r="Y253" s="70"/>
      <c r="Z253" s="70"/>
      <c r="AA253" s="70"/>
      <c r="AB253" s="70"/>
    </row>
    <row r="254" spans="1:28" x14ac:dyDescent="0.25">
      <c r="A254" s="15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9"/>
      <c r="N254" s="69"/>
      <c r="O254" s="69"/>
      <c r="P254" s="69"/>
      <c r="Q254" s="69"/>
      <c r="R254" s="69"/>
      <c r="S254" s="70"/>
      <c r="T254" s="70"/>
      <c r="U254" s="70"/>
      <c r="V254" s="71"/>
      <c r="W254" s="71"/>
      <c r="X254" s="70"/>
      <c r="Y254" s="70"/>
      <c r="Z254" s="70"/>
      <c r="AA254" s="70"/>
      <c r="AB254" s="70"/>
    </row>
    <row r="255" spans="1:28" x14ac:dyDescent="0.25">
      <c r="A255" s="15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9"/>
      <c r="N255" s="69"/>
      <c r="O255" s="69"/>
      <c r="P255" s="69"/>
      <c r="Q255" s="69"/>
      <c r="R255" s="69"/>
      <c r="S255" s="70"/>
      <c r="T255" s="70"/>
      <c r="U255" s="70"/>
      <c r="V255" s="71"/>
      <c r="W255" s="71"/>
      <c r="X255" s="70"/>
      <c r="Y255" s="70"/>
      <c r="Z255" s="70"/>
      <c r="AA255" s="70"/>
      <c r="AB255" s="70"/>
    </row>
    <row r="256" spans="1:28" x14ac:dyDescent="0.25">
      <c r="A256" s="15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9"/>
      <c r="N256" s="69"/>
      <c r="O256" s="69"/>
      <c r="P256" s="69"/>
      <c r="Q256" s="69"/>
      <c r="R256" s="69"/>
      <c r="S256" s="70"/>
      <c r="T256" s="70"/>
      <c r="U256" s="70"/>
      <c r="V256" s="71"/>
      <c r="W256" s="71"/>
      <c r="X256" s="70"/>
      <c r="Y256" s="70"/>
      <c r="Z256" s="70"/>
      <c r="AA256" s="70"/>
      <c r="AB256" s="70"/>
    </row>
    <row r="257" spans="1:28" x14ac:dyDescent="0.25">
      <c r="A257" s="15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9"/>
      <c r="N257" s="69"/>
      <c r="O257" s="69"/>
      <c r="P257" s="69"/>
      <c r="Q257" s="69"/>
      <c r="R257" s="69"/>
      <c r="S257" s="70"/>
      <c r="T257" s="70"/>
      <c r="U257" s="70"/>
      <c r="V257" s="71"/>
      <c r="W257" s="71"/>
      <c r="X257" s="70"/>
      <c r="Y257" s="70"/>
      <c r="Z257" s="70"/>
      <c r="AA257" s="70"/>
      <c r="AB257" s="70"/>
    </row>
    <row r="258" spans="1:28" x14ac:dyDescent="0.25">
      <c r="A258" s="15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9"/>
      <c r="N258" s="69"/>
      <c r="O258" s="69"/>
      <c r="P258" s="69"/>
      <c r="Q258" s="69"/>
      <c r="R258" s="69"/>
      <c r="S258" s="70"/>
      <c r="T258" s="70"/>
      <c r="U258" s="70"/>
      <c r="V258" s="71"/>
      <c r="W258" s="71"/>
      <c r="X258" s="70"/>
      <c r="Y258" s="70"/>
      <c r="Z258" s="70"/>
      <c r="AA258" s="70"/>
      <c r="AB258" s="70"/>
    </row>
    <row r="259" spans="1:28" x14ac:dyDescent="0.25">
      <c r="A259" s="15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9"/>
      <c r="N259" s="69"/>
      <c r="O259" s="69"/>
      <c r="P259" s="69"/>
      <c r="Q259" s="69"/>
      <c r="R259" s="69"/>
      <c r="S259" s="70"/>
      <c r="T259" s="70"/>
      <c r="U259" s="70"/>
      <c r="V259" s="71"/>
      <c r="W259" s="71"/>
      <c r="X259" s="70"/>
      <c r="Y259" s="70"/>
      <c r="Z259" s="70"/>
      <c r="AA259" s="70"/>
      <c r="AB259" s="70"/>
    </row>
    <row r="260" spans="1:28" x14ac:dyDescent="0.25">
      <c r="A260" s="15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9"/>
      <c r="N260" s="69"/>
      <c r="O260" s="69"/>
      <c r="P260" s="69"/>
      <c r="Q260" s="69"/>
      <c r="R260" s="69"/>
      <c r="S260" s="70"/>
      <c r="T260" s="70"/>
      <c r="U260" s="70"/>
      <c r="V260" s="71"/>
      <c r="W260" s="71"/>
      <c r="X260" s="70"/>
      <c r="Y260" s="70"/>
      <c r="Z260" s="70"/>
      <c r="AA260" s="70"/>
      <c r="AB260" s="70"/>
    </row>
    <row r="261" spans="1:28" x14ac:dyDescent="0.25">
      <c r="A261" s="15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9"/>
      <c r="N261" s="69"/>
      <c r="O261" s="69"/>
      <c r="P261" s="69"/>
      <c r="Q261" s="69"/>
      <c r="R261" s="69"/>
      <c r="S261" s="70"/>
      <c r="T261" s="70"/>
      <c r="U261" s="70"/>
      <c r="V261" s="71"/>
      <c r="W261" s="71"/>
      <c r="X261" s="70"/>
      <c r="Y261" s="70"/>
      <c r="Z261" s="70"/>
      <c r="AA261" s="70"/>
      <c r="AB261" s="70"/>
    </row>
    <row r="262" spans="1:28" x14ac:dyDescent="0.25">
      <c r="A262" s="15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9"/>
      <c r="N262" s="69"/>
      <c r="O262" s="69"/>
      <c r="P262" s="69"/>
      <c r="Q262" s="69"/>
      <c r="R262" s="69"/>
      <c r="S262" s="70"/>
      <c r="T262" s="70"/>
      <c r="U262" s="70"/>
      <c r="V262" s="71"/>
      <c r="W262" s="71"/>
      <c r="X262" s="70"/>
      <c r="Y262" s="70"/>
      <c r="Z262" s="70"/>
      <c r="AA262" s="70"/>
      <c r="AB262" s="70"/>
    </row>
    <row r="263" spans="1:28" x14ac:dyDescent="0.25">
      <c r="A263" s="15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9"/>
      <c r="N263" s="69"/>
      <c r="O263" s="69"/>
      <c r="P263" s="69"/>
      <c r="Q263" s="69"/>
      <c r="R263" s="69"/>
      <c r="S263" s="70"/>
      <c r="T263" s="70"/>
      <c r="U263" s="70"/>
      <c r="V263" s="71"/>
      <c r="W263" s="71"/>
      <c r="X263" s="70"/>
      <c r="Y263" s="70"/>
      <c r="Z263" s="70"/>
      <c r="AA263" s="70"/>
      <c r="AB263" s="70"/>
    </row>
    <row r="264" spans="1:28" x14ac:dyDescent="0.25">
      <c r="A264" s="15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9"/>
      <c r="N264" s="69"/>
      <c r="O264" s="69"/>
      <c r="P264" s="69"/>
      <c r="Q264" s="69"/>
      <c r="R264" s="69"/>
      <c r="S264" s="70"/>
      <c r="T264" s="70"/>
      <c r="U264" s="70"/>
      <c r="V264" s="71"/>
      <c r="W264" s="71"/>
      <c r="X264" s="70"/>
      <c r="Y264" s="70"/>
      <c r="Z264" s="70"/>
      <c r="AA264" s="70"/>
      <c r="AB264" s="70"/>
    </row>
    <row r="265" spans="1:28" x14ac:dyDescent="0.25">
      <c r="A265" s="15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9"/>
      <c r="N265" s="69"/>
      <c r="O265" s="69"/>
      <c r="P265" s="69"/>
      <c r="Q265" s="69"/>
      <c r="R265" s="69"/>
      <c r="S265" s="70"/>
      <c r="T265" s="70"/>
      <c r="U265" s="70"/>
      <c r="V265" s="71"/>
      <c r="W265" s="71"/>
      <c r="X265" s="70"/>
      <c r="Y265" s="70"/>
      <c r="Z265" s="70"/>
      <c r="AA265" s="70"/>
      <c r="AB265" s="70"/>
    </row>
    <row r="266" spans="1:28" x14ac:dyDescent="0.25">
      <c r="A266" s="15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9"/>
      <c r="N266" s="69"/>
      <c r="O266" s="69"/>
      <c r="P266" s="69"/>
      <c r="Q266" s="69"/>
      <c r="R266" s="69"/>
      <c r="S266" s="70"/>
      <c r="T266" s="70"/>
      <c r="U266" s="70"/>
      <c r="V266" s="71"/>
      <c r="W266" s="71"/>
      <c r="X266" s="70"/>
      <c r="Y266" s="70"/>
      <c r="Z266" s="70"/>
      <c r="AA266" s="70"/>
      <c r="AB266" s="70"/>
    </row>
    <row r="267" spans="1:28" x14ac:dyDescent="0.25">
      <c r="A267" s="15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9"/>
      <c r="N267" s="69"/>
      <c r="O267" s="69"/>
      <c r="P267" s="69"/>
      <c r="Q267" s="69"/>
      <c r="R267" s="69"/>
      <c r="S267" s="70"/>
      <c r="T267" s="70"/>
      <c r="U267" s="70"/>
      <c r="V267" s="71"/>
      <c r="W267" s="71"/>
      <c r="X267" s="70"/>
      <c r="Y267" s="70"/>
      <c r="Z267" s="70"/>
      <c r="AA267" s="70"/>
      <c r="AB267" s="70"/>
    </row>
    <row r="268" spans="1:28" x14ac:dyDescent="0.25">
      <c r="A268" s="15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9"/>
      <c r="N268" s="69"/>
      <c r="O268" s="69"/>
      <c r="P268" s="69"/>
      <c r="Q268" s="69"/>
      <c r="R268" s="69"/>
      <c r="S268" s="70"/>
      <c r="T268" s="70"/>
      <c r="U268" s="70"/>
      <c r="V268" s="71"/>
      <c r="W268" s="71"/>
      <c r="X268" s="70"/>
      <c r="Y268" s="70"/>
      <c r="Z268" s="70"/>
      <c r="AA268" s="70"/>
      <c r="AB268" s="70"/>
    </row>
    <row r="269" spans="1:28" x14ac:dyDescent="0.25">
      <c r="A269" s="15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9"/>
      <c r="N269" s="69"/>
      <c r="O269" s="69"/>
      <c r="P269" s="69"/>
      <c r="Q269" s="69"/>
      <c r="R269" s="69"/>
      <c r="S269" s="70"/>
      <c r="T269" s="70"/>
      <c r="U269" s="70"/>
      <c r="V269" s="71"/>
      <c r="W269" s="71"/>
      <c r="X269" s="70"/>
      <c r="Y269" s="70"/>
      <c r="Z269" s="70"/>
      <c r="AA269" s="70"/>
      <c r="AB269" s="70"/>
    </row>
    <row r="270" spans="1:28" x14ac:dyDescent="0.25">
      <c r="A270" s="15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9"/>
      <c r="N270" s="69"/>
      <c r="O270" s="69"/>
      <c r="P270" s="69"/>
      <c r="Q270" s="69"/>
      <c r="R270" s="69"/>
      <c r="S270" s="70"/>
      <c r="T270" s="70"/>
      <c r="U270" s="70"/>
      <c r="V270" s="71"/>
      <c r="W270" s="71"/>
      <c r="X270" s="70"/>
      <c r="Y270" s="70"/>
      <c r="Z270" s="70"/>
      <c r="AA270" s="70"/>
      <c r="AB270" s="70"/>
    </row>
    <row r="271" spans="1:28" x14ac:dyDescent="0.25">
      <c r="A271" s="15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9"/>
      <c r="N271" s="69"/>
      <c r="O271" s="69"/>
      <c r="P271" s="69"/>
      <c r="Q271" s="69"/>
      <c r="R271" s="69"/>
      <c r="S271" s="70"/>
      <c r="T271" s="70"/>
      <c r="U271" s="70"/>
      <c r="V271" s="71"/>
      <c r="W271" s="71"/>
      <c r="X271" s="70"/>
      <c r="Y271" s="70"/>
      <c r="Z271" s="70"/>
      <c r="AA271" s="70"/>
      <c r="AB271" s="70"/>
    </row>
    <row r="272" spans="1:28" x14ac:dyDescent="0.25">
      <c r="A272" s="15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9"/>
      <c r="N272" s="69"/>
      <c r="O272" s="69"/>
      <c r="P272" s="69"/>
      <c r="Q272" s="69"/>
      <c r="R272" s="69"/>
      <c r="S272" s="70"/>
      <c r="T272" s="70"/>
      <c r="U272" s="70"/>
      <c r="V272" s="71"/>
      <c r="W272" s="71"/>
      <c r="X272" s="70"/>
      <c r="Y272" s="70"/>
      <c r="Z272" s="70"/>
      <c r="AA272" s="70"/>
      <c r="AB272" s="70"/>
    </row>
    <row r="273" spans="1:28" x14ac:dyDescent="0.25">
      <c r="A273" s="15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9"/>
      <c r="N273" s="69"/>
      <c r="O273" s="69"/>
      <c r="P273" s="69"/>
      <c r="Q273" s="69"/>
      <c r="R273" s="69"/>
      <c r="S273" s="70"/>
      <c r="T273" s="70"/>
      <c r="U273" s="70"/>
      <c r="V273" s="71"/>
      <c r="W273" s="71"/>
      <c r="X273" s="70"/>
      <c r="Y273" s="70"/>
      <c r="Z273" s="70"/>
      <c r="AA273" s="70"/>
      <c r="AB273" s="70"/>
    </row>
    <row r="274" spans="1:28" x14ac:dyDescent="0.25">
      <c r="A274" s="15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9"/>
      <c r="N274" s="69"/>
      <c r="O274" s="69"/>
      <c r="P274" s="69"/>
      <c r="Q274" s="69"/>
      <c r="R274" s="69"/>
      <c r="S274" s="70"/>
      <c r="T274" s="70"/>
      <c r="U274" s="70"/>
      <c r="V274" s="71"/>
      <c r="W274" s="71"/>
      <c r="X274" s="70"/>
      <c r="Y274" s="70"/>
      <c r="Z274" s="70"/>
      <c r="AA274" s="70"/>
      <c r="AB274" s="70"/>
    </row>
    <row r="275" spans="1:28" x14ac:dyDescent="0.25">
      <c r="A275" s="15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9"/>
      <c r="N275" s="69"/>
      <c r="O275" s="69"/>
      <c r="P275" s="69"/>
      <c r="Q275" s="69"/>
      <c r="R275" s="69"/>
      <c r="S275" s="70"/>
      <c r="T275" s="70"/>
      <c r="U275" s="70"/>
      <c r="V275" s="71"/>
      <c r="W275" s="71"/>
      <c r="X275" s="70"/>
      <c r="Y275" s="70"/>
      <c r="Z275" s="70"/>
      <c r="AA275" s="70"/>
      <c r="AB275" s="70"/>
    </row>
    <row r="276" spans="1:28" x14ac:dyDescent="0.25">
      <c r="A276" s="15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9"/>
      <c r="N276" s="69"/>
      <c r="O276" s="69"/>
      <c r="P276" s="69"/>
      <c r="Q276" s="69"/>
      <c r="R276" s="69"/>
      <c r="S276" s="70"/>
      <c r="T276" s="70"/>
      <c r="U276" s="70"/>
      <c r="V276" s="71"/>
      <c r="W276" s="71"/>
      <c r="X276" s="70"/>
      <c r="Y276" s="70"/>
      <c r="Z276" s="70"/>
      <c r="AA276" s="70"/>
      <c r="AB276" s="70"/>
    </row>
    <row r="277" spans="1:28" x14ac:dyDescent="0.25">
      <c r="A277" s="15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9"/>
      <c r="N277" s="69"/>
      <c r="O277" s="69"/>
      <c r="P277" s="69"/>
      <c r="Q277" s="69"/>
      <c r="R277" s="69"/>
      <c r="S277" s="70"/>
      <c r="T277" s="70"/>
      <c r="U277" s="70"/>
      <c r="V277" s="71"/>
      <c r="W277" s="71"/>
      <c r="X277" s="70"/>
      <c r="Y277" s="70"/>
      <c r="Z277" s="70"/>
      <c r="AA277" s="70"/>
      <c r="AB277" s="70"/>
    </row>
    <row r="278" spans="1:28" x14ac:dyDescent="0.25">
      <c r="A278" s="15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9"/>
      <c r="N278" s="69"/>
      <c r="O278" s="69"/>
      <c r="P278" s="69"/>
      <c r="Q278" s="69"/>
      <c r="R278" s="69"/>
      <c r="S278" s="70"/>
      <c r="T278" s="70"/>
      <c r="U278" s="70"/>
      <c r="V278" s="71"/>
      <c r="W278" s="71"/>
      <c r="X278" s="70"/>
      <c r="Y278" s="70"/>
      <c r="Z278" s="70"/>
      <c r="AA278" s="70"/>
      <c r="AB278" s="70"/>
    </row>
    <row r="279" spans="1:28" x14ac:dyDescent="0.25">
      <c r="A279" s="15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9"/>
      <c r="N279" s="69"/>
      <c r="O279" s="69"/>
      <c r="P279" s="69"/>
      <c r="Q279" s="69"/>
      <c r="R279" s="69"/>
      <c r="S279" s="70"/>
      <c r="T279" s="70"/>
      <c r="U279" s="70"/>
      <c r="V279" s="71"/>
      <c r="W279" s="71"/>
      <c r="X279" s="70"/>
      <c r="Y279" s="70"/>
      <c r="Z279" s="70"/>
      <c r="AA279" s="70"/>
      <c r="AB279" s="70"/>
    </row>
    <row r="280" spans="1:28" x14ac:dyDescent="0.25">
      <c r="A280" s="15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9"/>
      <c r="N280" s="69"/>
      <c r="O280" s="69"/>
      <c r="P280" s="69"/>
      <c r="Q280" s="69"/>
      <c r="R280" s="69"/>
      <c r="S280" s="70"/>
      <c r="T280" s="70"/>
      <c r="U280" s="70"/>
      <c r="V280" s="71"/>
      <c r="W280" s="71"/>
      <c r="X280" s="70"/>
      <c r="Y280" s="70"/>
      <c r="Z280" s="70"/>
      <c r="AA280" s="70"/>
      <c r="AB280" s="70"/>
    </row>
    <row r="281" spans="1:28" x14ac:dyDescent="0.25">
      <c r="A281" s="15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9"/>
      <c r="N281" s="69"/>
      <c r="O281" s="69"/>
      <c r="P281" s="69"/>
      <c r="Q281" s="69"/>
      <c r="R281" s="69"/>
      <c r="S281" s="70"/>
      <c r="T281" s="70"/>
      <c r="U281" s="70"/>
      <c r="V281" s="71"/>
      <c r="W281" s="71"/>
      <c r="X281" s="70"/>
      <c r="Y281" s="70"/>
      <c r="Z281" s="70"/>
      <c r="AA281" s="70"/>
      <c r="AB281" s="70"/>
    </row>
    <row r="282" spans="1:28" x14ac:dyDescent="0.25">
      <c r="A282" s="15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9"/>
      <c r="N282" s="69"/>
      <c r="O282" s="69"/>
      <c r="P282" s="69"/>
      <c r="Q282" s="69"/>
      <c r="R282" s="69"/>
      <c r="S282" s="70"/>
      <c r="T282" s="70"/>
      <c r="U282" s="70"/>
      <c r="V282" s="71"/>
      <c r="W282" s="71"/>
      <c r="X282" s="70"/>
      <c r="Y282" s="70"/>
      <c r="Z282" s="70"/>
      <c r="AA282" s="70"/>
      <c r="AB282" s="70"/>
    </row>
    <row r="283" spans="1:28" x14ac:dyDescent="0.25">
      <c r="A283" s="15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9"/>
      <c r="N283" s="69"/>
      <c r="O283" s="69"/>
      <c r="P283" s="69"/>
      <c r="Q283" s="69"/>
      <c r="R283" s="69"/>
      <c r="S283" s="70"/>
      <c r="T283" s="70"/>
      <c r="U283" s="70"/>
      <c r="V283" s="71"/>
      <c r="W283" s="71"/>
      <c r="X283" s="70"/>
      <c r="Y283" s="70"/>
      <c r="Z283" s="70"/>
      <c r="AA283" s="70"/>
      <c r="AB283" s="70"/>
    </row>
    <row r="284" spans="1:28" x14ac:dyDescent="0.25">
      <c r="A284" s="15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9"/>
      <c r="N284" s="69"/>
      <c r="O284" s="69"/>
      <c r="P284" s="69"/>
      <c r="Q284" s="69"/>
      <c r="R284" s="69"/>
      <c r="S284" s="70"/>
      <c r="T284" s="70"/>
      <c r="U284" s="70"/>
      <c r="V284" s="71"/>
      <c r="W284" s="71"/>
      <c r="X284" s="70"/>
      <c r="Y284" s="70"/>
      <c r="Z284" s="70"/>
      <c r="AA284" s="70"/>
      <c r="AB284" s="70"/>
    </row>
    <row r="285" spans="1:28" x14ac:dyDescent="0.25">
      <c r="A285" s="15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9"/>
      <c r="N285" s="69"/>
      <c r="O285" s="69"/>
      <c r="P285" s="69"/>
      <c r="Q285" s="69"/>
      <c r="R285" s="69"/>
      <c r="S285" s="70"/>
      <c r="T285" s="70"/>
      <c r="U285" s="70"/>
      <c r="V285" s="71"/>
      <c r="W285" s="71"/>
      <c r="X285" s="70"/>
      <c r="Y285" s="70"/>
      <c r="Z285" s="70"/>
      <c r="AA285" s="70"/>
      <c r="AB285" s="70"/>
    </row>
    <row r="286" spans="1:28" x14ac:dyDescent="0.25">
      <c r="A286" s="15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9"/>
      <c r="N286" s="69"/>
      <c r="O286" s="69"/>
      <c r="P286" s="69"/>
      <c r="Q286" s="69"/>
      <c r="R286" s="69"/>
      <c r="S286" s="70"/>
      <c r="T286" s="70"/>
      <c r="U286" s="70"/>
      <c r="V286" s="71"/>
      <c r="W286" s="71"/>
      <c r="X286" s="70"/>
      <c r="Y286" s="70"/>
      <c r="Z286" s="70"/>
      <c r="AA286" s="70"/>
      <c r="AB286" s="70"/>
    </row>
    <row r="287" spans="1:28" x14ac:dyDescent="0.25">
      <c r="A287" s="15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9"/>
      <c r="N287" s="69"/>
      <c r="O287" s="69"/>
      <c r="P287" s="69"/>
      <c r="Q287" s="69"/>
      <c r="R287" s="69"/>
      <c r="S287" s="70"/>
      <c r="T287" s="70"/>
      <c r="U287" s="70"/>
      <c r="V287" s="71"/>
      <c r="W287" s="71"/>
      <c r="X287" s="70"/>
      <c r="Y287" s="70"/>
      <c r="Z287" s="70"/>
      <c r="AA287" s="70"/>
      <c r="AB287" s="70"/>
    </row>
    <row r="288" spans="1:28" x14ac:dyDescent="0.25">
      <c r="A288" s="15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9"/>
      <c r="N288" s="69"/>
      <c r="O288" s="69"/>
      <c r="P288" s="69"/>
      <c r="Q288" s="69"/>
      <c r="R288" s="69"/>
      <c r="S288" s="70"/>
      <c r="T288" s="70"/>
      <c r="U288" s="70"/>
      <c r="V288" s="71"/>
      <c r="W288" s="71"/>
      <c r="X288" s="70"/>
      <c r="Y288" s="70"/>
      <c r="Z288" s="70"/>
      <c r="AA288" s="70"/>
      <c r="AB288" s="70"/>
    </row>
    <row r="289" spans="1:28" x14ac:dyDescent="0.25">
      <c r="A289" s="15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9"/>
      <c r="N289" s="69"/>
      <c r="O289" s="69"/>
      <c r="P289" s="69"/>
      <c r="Q289" s="69"/>
      <c r="R289" s="69"/>
      <c r="S289" s="70"/>
      <c r="T289" s="70"/>
      <c r="U289" s="70"/>
      <c r="V289" s="71"/>
      <c r="W289" s="71"/>
      <c r="X289" s="70"/>
      <c r="Y289" s="70"/>
      <c r="Z289" s="70"/>
      <c r="AA289" s="70"/>
      <c r="AB289" s="70"/>
    </row>
    <row r="290" spans="1:28" x14ac:dyDescent="0.25">
      <c r="A290" s="15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9"/>
      <c r="N290" s="69"/>
      <c r="O290" s="69"/>
      <c r="P290" s="69"/>
      <c r="Q290" s="69"/>
      <c r="R290" s="69"/>
      <c r="S290" s="70"/>
      <c r="T290" s="70"/>
      <c r="U290" s="70"/>
      <c r="V290" s="71"/>
      <c r="W290" s="71"/>
      <c r="X290" s="70"/>
      <c r="Y290" s="70"/>
      <c r="Z290" s="70"/>
      <c r="AA290" s="70"/>
      <c r="AB290" s="70"/>
    </row>
    <row r="291" spans="1:28" x14ac:dyDescent="0.25">
      <c r="A291" s="15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9"/>
      <c r="N291" s="69"/>
      <c r="O291" s="69"/>
      <c r="P291" s="69"/>
      <c r="Q291" s="69"/>
      <c r="R291" s="69"/>
      <c r="S291" s="70"/>
      <c r="T291" s="70"/>
      <c r="U291" s="70"/>
      <c r="V291" s="71"/>
      <c r="W291" s="71"/>
      <c r="X291" s="70"/>
      <c r="Y291" s="70"/>
      <c r="Z291" s="70"/>
      <c r="AA291" s="70"/>
      <c r="AB291" s="70"/>
    </row>
    <row r="292" spans="1:28" x14ac:dyDescent="0.25">
      <c r="A292" s="15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9"/>
      <c r="N292" s="69"/>
      <c r="O292" s="69"/>
      <c r="P292" s="69"/>
      <c r="Q292" s="69"/>
      <c r="R292" s="69"/>
      <c r="S292" s="70"/>
      <c r="T292" s="70"/>
      <c r="U292" s="70"/>
      <c r="V292" s="71"/>
      <c r="W292" s="71"/>
      <c r="X292" s="70"/>
      <c r="Y292" s="70"/>
      <c r="Z292" s="70"/>
      <c r="AA292" s="70"/>
      <c r="AB292" s="70"/>
    </row>
    <row r="293" spans="1:28" x14ac:dyDescent="0.25">
      <c r="A293" s="15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9"/>
      <c r="N293" s="69"/>
      <c r="O293" s="69"/>
      <c r="P293" s="69"/>
      <c r="Q293" s="69"/>
      <c r="R293" s="69"/>
      <c r="S293" s="70"/>
      <c r="T293" s="70"/>
      <c r="U293" s="70"/>
      <c r="V293" s="71"/>
      <c r="W293" s="71"/>
      <c r="X293" s="70"/>
      <c r="Y293" s="70"/>
      <c r="Z293" s="70"/>
      <c r="AA293" s="70"/>
      <c r="AB293" s="70"/>
    </row>
    <row r="294" spans="1:28" x14ac:dyDescent="0.25">
      <c r="A294" s="15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9"/>
      <c r="N294" s="69"/>
      <c r="O294" s="69"/>
      <c r="P294" s="69"/>
      <c r="Q294" s="69"/>
      <c r="R294" s="69"/>
      <c r="S294" s="70"/>
      <c r="T294" s="70"/>
      <c r="U294" s="70"/>
      <c r="V294" s="71"/>
      <c r="W294" s="71"/>
      <c r="X294" s="70"/>
      <c r="Y294" s="70"/>
      <c r="Z294" s="70"/>
      <c r="AA294" s="70"/>
      <c r="AB294" s="70"/>
    </row>
    <row r="295" spans="1:28" x14ac:dyDescent="0.25">
      <c r="A295" s="15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9"/>
      <c r="N295" s="69"/>
      <c r="O295" s="69"/>
      <c r="P295" s="69"/>
      <c r="Q295" s="69"/>
      <c r="R295" s="69"/>
      <c r="S295" s="70"/>
      <c r="T295" s="70"/>
      <c r="U295" s="70"/>
      <c r="V295" s="71"/>
      <c r="W295" s="71"/>
      <c r="X295" s="70"/>
      <c r="Y295" s="70"/>
      <c r="Z295" s="70"/>
      <c r="AA295" s="70"/>
      <c r="AB295" s="70"/>
    </row>
    <row r="296" spans="1:28" x14ac:dyDescent="0.25">
      <c r="A296" s="15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9"/>
      <c r="N296" s="69"/>
      <c r="O296" s="69"/>
      <c r="P296" s="69"/>
      <c r="Q296" s="69"/>
      <c r="R296" s="69"/>
      <c r="S296" s="70"/>
      <c r="T296" s="70"/>
      <c r="U296" s="70"/>
      <c r="V296" s="71"/>
      <c r="W296" s="71"/>
      <c r="X296" s="70"/>
      <c r="Y296" s="70"/>
      <c r="Z296" s="70"/>
      <c r="AA296" s="70"/>
      <c r="AB296" s="70"/>
    </row>
    <row r="297" spans="1:28" x14ac:dyDescent="0.25">
      <c r="A297" s="15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9"/>
      <c r="N297" s="69"/>
      <c r="O297" s="69"/>
      <c r="P297" s="69"/>
      <c r="Q297" s="69"/>
      <c r="R297" s="69"/>
      <c r="S297" s="70"/>
      <c r="T297" s="70"/>
      <c r="U297" s="70"/>
      <c r="V297" s="71"/>
      <c r="W297" s="71"/>
      <c r="X297" s="70"/>
      <c r="Y297" s="70"/>
      <c r="Z297" s="70"/>
      <c r="AA297" s="70"/>
      <c r="AB297" s="70"/>
    </row>
    <row r="298" spans="1:28" x14ac:dyDescent="0.25">
      <c r="A298" s="15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9"/>
      <c r="N298" s="69"/>
      <c r="O298" s="69"/>
      <c r="P298" s="69"/>
      <c r="Q298" s="69"/>
      <c r="R298" s="69"/>
      <c r="S298" s="70"/>
      <c r="T298" s="70"/>
      <c r="U298" s="70"/>
      <c r="V298" s="71"/>
      <c r="W298" s="71"/>
      <c r="X298" s="70"/>
      <c r="Y298" s="70"/>
      <c r="Z298" s="70"/>
      <c r="AA298" s="70"/>
      <c r="AB298" s="70"/>
    </row>
    <row r="299" spans="1:28" x14ac:dyDescent="0.25">
      <c r="A299" s="15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9"/>
      <c r="N299" s="69"/>
      <c r="O299" s="69"/>
      <c r="P299" s="69"/>
      <c r="Q299" s="69"/>
      <c r="R299" s="69"/>
      <c r="S299" s="70"/>
      <c r="T299" s="70"/>
      <c r="U299" s="70"/>
      <c r="V299" s="71"/>
      <c r="W299" s="71"/>
      <c r="X299" s="70"/>
      <c r="Y299" s="70"/>
      <c r="Z299" s="70"/>
      <c r="AA299" s="70"/>
      <c r="AB299" s="70"/>
    </row>
    <row r="300" spans="1:28" x14ac:dyDescent="0.25">
      <c r="A300" s="15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9"/>
      <c r="N300" s="69"/>
      <c r="O300" s="69"/>
      <c r="P300" s="69"/>
      <c r="Q300" s="69"/>
      <c r="R300" s="69"/>
      <c r="S300" s="70"/>
      <c r="T300" s="70"/>
      <c r="U300" s="70"/>
      <c r="V300" s="71"/>
      <c r="W300" s="71"/>
      <c r="X300" s="70"/>
      <c r="Y300" s="70"/>
      <c r="Z300" s="70"/>
      <c r="AA300" s="70"/>
      <c r="AB300" s="70"/>
    </row>
    <row r="301" spans="1:28" x14ac:dyDescent="0.25">
      <c r="A301" s="15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9"/>
      <c r="N301" s="69"/>
      <c r="O301" s="69"/>
      <c r="P301" s="69"/>
      <c r="Q301" s="69"/>
      <c r="R301" s="69"/>
      <c r="S301" s="70"/>
      <c r="T301" s="70"/>
      <c r="U301" s="70"/>
      <c r="V301" s="71"/>
      <c r="W301" s="71"/>
      <c r="X301" s="70"/>
      <c r="Y301" s="70"/>
      <c r="Z301" s="70"/>
      <c r="AA301" s="70"/>
      <c r="AB301" s="70"/>
    </row>
    <row r="302" spans="1:28" x14ac:dyDescent="0.25">
      <c r="A302" s="15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9"/>
      <c r="N302" s="69"/>
      <c r="O302" s="69"/>
      <c r="P302" s="69"/>
      <c r="Q302" s="69"/>
      <c r="R302" s="69"/>
      <c r="S302" s="70"/>
      <c r="T302" s="70"/>
      <c r="U302" s="70"/>
      <c r="V302" s="71"/>
      <c r="W302" s="71"/>
      <c r="X302" s="70"/>
      <c r="Y302" s="70"/>
      <c r="Z302" s="70"/>
      <c r="AA302" s="70"/>
      <c r="AB302" s="70"/>
    </row>
    <row r="303" spans="1:28" x14ac:dyDescent="0.25">
      <c r="A303" s="15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9"/>
      <c r="N303" s="69"/>
      <c r="O303" s="69"/>
      <c r="P303" s="69"/>
      <c r="Q303" s="69"/>
      <c r="R303" s="69"/>
      <c r="S303" s="70"/>
      <c r="T303" s="70"/>
      <c r="U303" s="70"/>
      <c r="V303" s="71"/>
      <c r="W303" s="71"/>
      <c r="X303" s="70"/>
      <c r="Y303" s="70"/>
      <c r="Z303" s="70"/>
      <c r="AA303" s="70"/>
      <c r="AB303" s="70"/>
    </row>
    <row r="304" spans="1:28" x14ac:dyDescent="0.25">
      <c r="A304" s="15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9"/>
      <c r="N304" s="69"/>
      <c r="O304" s="69"/>
      <c r="P304" s="69"/>
      <c r="Q304" s="69"/>
      <c r="R304" s="69"/>
      <c r="S304" s="70"/>
      <c r="T304" s="70"/>
      <c r="U304" s="70"/>
      <c r="V304" s="71"/>
      <c r="W304" s="71"/>
      <c r="X304" s="70"/>
      <c r="Y304" s="70"/>
      <c r="Z304" s="70"/>
      <c r="AA304" s="70"/>
      <c r="AB304" s="70"/>
    </row>
    <row r="305" spans="1:28" x14ac:dyDescent="0.25">
      <c r="A305" s="15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9"/>
      <c r="N305" s="69"/>
      <c r="O305" s="69"/>
      <c r="P305" s="69"/>
      <c r="Q305" s="69"/>
      <c r="R305" s="69"/>
      <c r="S305" s="70"/>
      <c r="T305" s="70"/>
      <c r="U305" s="70"/>
      <c r="V305" s="71"/>
      <c r="W305" s="71"/>
      <c r="X305" s="70"/>
      <c r="Y305" s="70"/>
      <c r="Z305" s="70"/>
      <c r="AA305" s="70"/>
      <c r="AB305" s="70"/>
    </row>
    <row r="306" spans="1:28" x14ac:dyDescent="0.25">
      <c r="A306" s="15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9"/>
      <c r="N306" s="69"/>
      <c r="O306" s="69"/>
      <c r="P306" s="69"/>
      <c r="Q306" s="69"/>
      <c r="R306" s="69"/>
      <c r="S306" s="70"/>
      <c r="T306" s="70"/>
      <c r="U306" s="70"/>
      <c r="V306" s="71"/>
      <c r="W306" s="71"/>
      <c r="X306" s="70"/>
      <c r="Y306" s="70"/>
      <c r="Z306" s="70"/>
      <c r="AA306" s="70"/>
      <c r="AB306" s="70"/>
    </row>
    <row r="307" spans="1:28" x14ac:dyDescent="0.25">
      <c r="A307" s="15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9"/>
      <c r="N307" s="69"/>
      <c r="O307" s="69"/>
      <c r="P307" s="69"/>
      <c r="Q307" s="69"/>
      <c r="R307" s="69"/>
      <c r="S307" s="70"/>
      <c r="T307" s="70"/>
      <c r="U307" s="70"/>
      <c r="V307" s="71"/>
      <c r="W307" s="71"/>
      <c r="X307" s="70"/>
      <c r="Y307" s="70"/>
      <c r="Z307" s="70"/>
      <c r="AA307" s="70"/>
      <c r="AB307" s="70"/>
    </row>
    <row r="308" spans="1:28" x14ac:dyDescent="0.25">
      <c r="A308" s="15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9"/>
      <c r="N308" s="69"/>
      <c r="O308" s="69"/>
      <c r="P308" s="69"/>
      <c r="Q308" s="69"/>
      <c r="R308" s="69"/>
      <c r="S308" s="70"/>
      <c r="T308" s="70"/>
      <c r="U308" s="70"/>
      <c r="V308" s="71"/>
      <c r="W308" s="71"/>
      <c r="X308" s="70"/>
      <c r="Y308" s="70"/>
      <c r="Z308" s="70"/>
      <c r="AA308" s="70"/>
      <c r="AB308" s="70"/>
    </row>
    <row r="309" spans="1:28" x14ac:dyDescent="0.25">
      <c r="A309" s="15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9"/>
      <c r="N309" s="69"/>
      <c r="O309" s="69"/>
      <c r="P309" s="69"/>
      <c r="Q309" s="69"/>
      <c r="R309" s="69"/>
      <c r="S309" s="70"/>
      <c r="T309" s="70"/>
      <c r="U309" s="70"/>
      <c r="V309" s="71"/>
      <c r="W309" s="71"/>
      <c r="X309" s="70"/>
      <c r="Y309" s="70"/>
      <c r="Z309" s="70"/>
      <c r="AA309" s="70"/>
      <c r="AB309" s="70"/>
    </row>
    <row r="310" spans="1:28" x14ac:dyDescent="0.25">
      <c r="A310" s="15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9"/>
      <c r="N310" s="69"/>
      <c r="O310" s="69"/>
      <c r="P310" s="69"/>
      <c r="Q310" s="69"/>
      <c r="R310" s="69"/>
      <c r="S310" s="70"/>
      <c r="T310" s="70"/>
      <c r="U310" s="70"/>
      <c r="V310" s="71"/>
      <c r="W310" s="71"/>
      <c r="X310" s="70"/>
      <c r="Y310" s="70"/>
      <c r="Z310" s="70"/>
      <c r="AA310" s="70"/>
      <c r="AB310" s="70"/>
    </row>
    <row r="311" spans="1:28" x14ac:dyDescent="0.25">
      <c r="A311" s="15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9"/>
      <c r="N311" s="69"/>
      <c r="O311" s="69"/>
      <c r="P311" s="69"/>
      <c r="Q311" s="69"/>
      <c r="R311" s="69"/>
      <c r="S311" s="70"/>
      <c r="T311" s="70"/>
      <c r="U311" s="70"/>
      <c r="V311" s="71"/>
      <c r="W311" s="71"/>
      <c r="X311" s="70"/>
      <c r="Y311" s="70"/>
      <c r="Z311" s="70"/>
      <c r="AA311" s="70"/>
      <c r="AB311" s="70"/>
    </row>
    <row r="312" spans="1:28" x14ac:dyDescent="0.25">
      <c r="A312" s="15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9"/>
      <c r="N312" s="69"/>
      <c r="O312" s="69"/>
      <c r="P312" s="69"/>
      <c r="Q312" s="69"/>
      <c r="R312" s="69"/>
      <c r="S312" s="70"/>
      <c r="T312" s="70"/>
      <c r="U312" s="70"/>
      <c r="V312" s="71"/>
      <c r="W312" s="71"/>
      <c r="X312" s="70"/>
      <c r="Y312" s="70"/>
      <c r="Z312" s="70"/>
      <c r="AA312" s="70"/>
      <c r="AB312" s="70"/>
    </row>
    <row r="313" spans="1:28" x14ac:dyDescent="0.25">
      <c r="A313" s="70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70"/>
      <c r="T313" s="70"/>
      <c r="U313" s="70"/>
      <c r="V313" s="71"/>
      <c r="W313" s="71"/>
      <c r="X313" s="70"/>
      <c r="Y313" s="70"/>
      <c r="Z313" s="70"/>
      <c r="AA313" s="70"/>
      <c r="AB313" s="70"/>
    </row>
    <row r="314" spans="1:28" x14ac:dyDescent="0.25">
      <c r="A314" s="70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70"/>
      <c r="T314" s="70"/>
      <c r="U314" s="70"/>
      <c r="V314" s="71"/>
      <c r="W314" s="71"/>
      <c r="X314" s="70"/>
      <c r="Y314" s="70"/>
      <c r="Z314" s="70"/>
      <c r="AA314" s="70"/>
      <c r="AB314" s="70"/>
    </row>
  </sheetData>
  <mergeCells count="21">
    <mergeCell ref="S86:S89"/>
    <mergeCell ref="D5:AB5"/>
    <mergeCell ref="X1:AB1"/>
    <mergeCell ref="W3:AB3"/>
    <mergeCell ref="D4:AB4"/>
    <mergeCell ref="Y99:AB99"/>
    <mergeCell ref="D6:AB6"/>
    <mergeCell ref="B7:AB7"/>
    <mergeCell ref="B9:R9"/>
    <mergeCell ref="S9:S11"/>
    <mergeCell ref="T9:T11"/>
    <mergeCell ref="U9:Z10"/>
    <mergeCell ref="AA9:AB10"/>
    <mergeCell ref="B10:D11"/>
    <mergeCell ref="E10:F11"/>
    <mergeCell ref="G10:H11"/>
    <mergeCell ref="I10:R11"/>
    <mergeCell ref="B99:S99"/>
    <mergeCell ref="S79:S82"/>
    <mergeCell ref="S70:S74"/>
    <mergeCell ref="S91:S93"/>
  </mergeCells>
  <printOptions horizontalCentered="1"/>
  <pageMargins left="0.39370078740157483" right="0.39370078740157483" top="0.78740157480314965" bottom="0.39370078740157483" header="0.31496062992125984" footer="0"/>
  <pageSetup paperSize="9" scale="57" fitToHeight="0" orientation="landscape" useFirstPageNumber="1" r:id="rId1"/>
  <headerFooter differentFirst="1" alignWithMargins="0">
    <oddHeader>&amp;C&amp;P</oddHeader>
  </headerFooter>
  <rowBreaks count="3" manualBreakCount="3">
    <brk id="27" min="1" max="27" man="1"/>
    <brk id="47" min="1" max="27" man="1"/>
    <brk id="74" min="1" max="27" man="1"/>
  </rowBreaks>
  <ignoredErrors>
    <ignoredError sqref="V70:Z70" formulaRange="1"/>
    <ignoredError sqref="AA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2020-08-12T06:30:59Z</cp:lastPrinted>
  <dcterms:created xsi:type="dcterms:W3CDTF">2018-10-15T09:37:28Z</dcterms:created>
  <dcterms:modified xsi:type="dcterms:W3CDTF">2020-08-27T14:19:59Z</dcterms:modified>
</cp:coreProperties>
</file>